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24226"/>
  <mc:AlternateContent xmlns:mc="http://schemas.openxmlformats.org/markup-compatibility/2006">
    <mc:Choice Requires="x15">
      <x15ac:absPath xmlns:x15ac="http://schemas.microsoft.com/office/spreadsheetml/2010/11/ac" url="F:\Treasury\Shared\Covered bond\Covered Bond FCA\Annex 2D\01 Jan 2026\"/>
    </mc:Choice>
  </mc:AlternateContent>
  <xr:revisionPtr revIDLastSave="0" documentId="8_{29CD2D7D-67DD-4F82-AEB4-5BBA0B79259C}" xr6:coauthVersionLast="47" xr6:coauthVersionMax="47" xr10:uidLastSave="{00000000-0000-0000-0000-000000000000}"/>
  <bookViews>
    <workbookView xWindow="-19310" yWindow="7480" windowWidth="19420" windowHeight="10300" xr2:uid="{00000000-000D-0000-FFFF-FFFF00000000}"/>
  </bookViews>
  <sheets>
    <sheet name="Sheet1" sheetId="1" r:id="rId1"/>
  </sheets>
  <definedNames>
    <definedName name="_xlnm._FilterDatabase" localSheetId="0" hidden="1">Sheet1!$A$303:$E$310</definedName>
    <definedName name="_xlnm.Print_Area" localSheetId="0">Sheet1!$A$1:$L$351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01" i="1" l="1"/>
  <c r="B100" i="1"/>
  <c r="B93" i="1"/>
  <c r="B81" i="1" l="1"/>
  <c r="B78" i="1"/>
  <c r="B71" i="1"/>
  <c r="B69" i="1" l="1"/>
  <c r="E146" i="1" l="1"/>
  <c r="C255" i="1" l="1"/>
  <c r="B171" i="1"/>
  <c r="C145" i="1"/>
  <c r="C146" i="1"/>
  <c r="E143" i="1"/>
  <c r="E144" i="1"/>
  <c r="E145" i="1"/>
  <c r="C143" i="1"/>
  <c r="C144" i="1"/>
  <c r="B207" i="1"/>
  <c r="B160" i="1"/>
  <c r="B189" i="1"/>
  <c r="B42" i="1" l="1"/>
  <c r="B52" i="1" s="1"/>
  <c r="B64" i="1" s="1"/>
  <c r="B67" i="1" s="1"/>
  <c r="B79" i="1" l="1"/>
  <c r="B82" i="1"/>
  <c r="B88" i="1" s="1"/>
  <c r="E189" i="1" l="1"/>
  <c r="C189" i="1"/>
  <c r="C301" i="1" l="1"/>
  <c r="H160" i="1"/>
  <c r="C207" i="1"/>
  <c r="E160" i="1"/>
  <c r="C284" i="1"/>
  <c r="C290" i="1"/>
  <c r="E290" i="1"/>
  <c r="E255" i="1"/>
  <c r="C278" i="1"/>
  <c r="C310" i="1"/>
  <c r="E310" i="1"/>
  <c r="C160" i="1"/>
  <c r="E207" i="1"/>
  <c r="E278" i="1"/>
  <c r="B230" i="1"/>
  <c r="E301" i="1"/>
  <c r="E230" i="1"/>
  <c r="C271" i="1"/>
  <c r="C171" i="1"/>
  <c r="E271" i="1"/>
  <c r="E171" i="1"/>
  <c r="C230" i="1"/>
  <c r="D230" i="1"/>
  <c r="E248" i="1"/>
  <c r="E284" i="1"/>
  <c r="C248" i="1"/>
  <c r="D310" i="1" l="1"/>
  <c r="B310" i="1"/>
  <c r="D301" i="1"/>
  <c r="B301" i="1"/>
  <c r="D290" i="1"/>
  <c r="B290" i="1"/>
  <c r="D284" i="1"/>
  <c r="B284" i="1"/>
  <c r="D278" i="1"/>
  <c r="B278" i="1"/>
  <c r="D271" i="1"/>
  <c r="B271" i="1"/>
  <c r="D255" i="1"/>
  <c r="B255" i="1"/>
  <c r="D248" i="1"/>
  <c r="B248" i="1"/>
  <c r="D207" i="1"/>
  <c r="D189" i="1"/>
  <c r="D171" i="1"/>
  <c r="J160" i="1"/>
  <c r="F160" i="1"/>
  <c r="D160" i="1"/>
</calcChain>
</file>

<file path=xl/sharedStrings.xml><?xml version="1.0" encoding="utf-8"?>
<sst xmlns="http://schemas.openxmlformats.org/spreadsheetml/2006/main" count="615" uniqueCount="386">
  <si>
    <t>RCB 3 Annex 2D: Asset Pool Notification Form</t>
  </si>
  <si>
    <t>Completing the form</t>
  </si>
  <si>
    <t>Warning</t>
  </si>
  <si>
    <t>Knowingly or recklessly giving us false or misleading information may be a criminal offence (Regulation 38 of the RCB Regulations and section 398 of the Financial Services and Markets Act 2000).</t>
  </si>
  <si>
    <t>Sending the form</t>
  </si>
  <si>
    <t>Administration</t>
  </si>
  <si>
    <t>Name of issuer</t>
  </si>
  <si>
    <t>Name of RCB programme</t>
  </si>
  <si>
    <t>Name, job title and contact details of person validating this form</t>
  </si>
  <si>
    <t>Date of form submission</t>
  </si>
  <si>
    <t>Start Date of reporting period</t>
  </si>
  <si>
    <t>End Date of reporting period</t>
  </si>
  <si>
    <t>Web links - prospectus, transaction documents, loan-level data</t>
  </si>
  <si>
    <t>Counterparties, Ratings</t>
  </si>
  <si>
    <t>Counterparty/ies</t>
  </si>
  <si>
    <t>Fitch</t>
  </si>
  <si>
    <t>Moody's</t>
  </si>
  <si>
    <t>Rating trigger</t>
  </si>
  <si>
    <t>Current rating</t>
  </si>
  <si>
    <t>Covered bonds</t>
  </si>
  <si>
    <t>Issuer</t>
  </si>
  <si>
    <t>Seller(s)</t>
  </si>
  <si>
    <t>Cash manager</t>
  </si>
  <si>
    <t>Account bank</t>
  </si>
  <si>
    <t>Stand-by account bank</t>
  </si>
  <si>
    <t>Servicer(s)</t>
  </si>
  <si>
    <t>Stand-by servicer(s)</t>
  </si>
  <si>
    <t>Swap provider(s) on cover pool</t>
  </si>
  <si>
    <t>Stand-by swap provider(s) on cover pool</t>
  </si>
  <si>
    <t>Swap notional amount(s) (GBP)</t>
  </si>
  <si>
    <t>Swap notional maturity/ies</t>
  </si>
  <si>
    <t>LLP receive rate/margin</t>
  </si>
  <si>
    <t>LLP pay rate/margin</t>
  </si>
  <si>
    <t>Collateral posting amount(s) (GBP)</t>
  </si>
  <si>
    <t>Accounts, Ledgers</t>
  </si>
  <si>
    <t>Value as of End Date of reporting period</t>
  </si>
  <si>
    <t>Value as of Start Date of reporting period</t>
  </si>
  <si>
    <t>Targeted Value</t>
  </si>
  <si>
    <t>Revenue receipts (please disclose all parts of waterfall)</t>
  </si>
  <si>
    <t>Principal receipts (please disclose all parts of waterfall)</t>
  </si>
  <si>
    <t>Reserve ledger</t>
  </si>
  <si>
    <t>Revenue ledger</t>
  </si>
  <si>
    <t>Principal ledger</t>
  </si>
  <si>
    <t>Pre-maturity liquidity ledger</t>
  </si>
  <si>
    <t>Asset Coverage Test</t>
  </si>
  <si>
    <t>Value</t>
  </si>
  <si>
    <t>Description (please edit if different)</t>
  </si>
  <si>
    <t>A</t>
  </si>
  <si>
    <t>Adjusted current balance</t>
  </si>
  <si>
    <t>B</t>
  </si>
  <si>
    <t>Principal collections not yet applied</t>
  </si>
  <si>
    <t>C</t>
  </si>
  <si>
    <t>Qualifying additional collateral</t>
  </si>
  <si>
    <t>D</t>
  </si>
  <si>
    <t>Substitute assets</t>
  </si>
  <si>
    <t>X</t>
  </si>
  <si>
    <t>Y</t>
  </si>
  <si>
    <t>Set-off</t>
  </si>
  <si>
    <t>Negative carry</t>
  </si>
  <si>
    <t>Total</t>
  </si>
  <si>
    <t>Method used for calculating component 'A'</t>
  </si>
  <si>
    <t>Asset percentage (%)</t>
  </si>
  <si>
    <t>Maximum asset percentage from Fitch (%)</t>
  </si>
  <si>
    <t>Maximum asset percentage from Moody's (%)</t>
  </si>
  <si>
    <t>Maximum asset percentage from S&amp;P (%)</t>
  </si>
  <si>
    <t>Maximum asset percentage from DBRS (%)</t>
  </si>
  <si>
    <t>Credit support as derived from ACT (GBP)</t>
  </si>
  <si>
    <t>Credit support as derived from ACT (%)</t>
  </si>
  <si>
    <t>Programme-Level Characteristics</t>
  </si>
  <si>
    <t>Programme currency</t>
  </si>
  <si>
    <t>Programme size</t>
  </si>
  <si>
    <t>Covered bonds principal amount outstanding (GBP, non-GBP series converted at swap FX rate)</t>
  </si>
  <si>
    <t>Covered bonds principal amount outstanding (GBP, non-GBP series converted at current spot rate)</t>
  </si>
  <si>
    <t>Cover pool balance (GBP)</t>
  </si>
  <si>
    <t>GIC account balance (GBP)</t>
  </si>
  <si>
    <t>Any additional collateral (please specify)</t>
  </si>
  <si>
    <t>Any additional collateral (GBP)</t>
  </si>
  <si>
    <t>Aggregate balance of off-set mortgages (GBP)</t>
  </si>
  <si>
    <t>Aggregate deposits attaching to the cover pool (GBP)</t>
  </si>
  <si>
    <t>Aggregate deposits attaching specifically to the off-set mortgages (GBP)</t>
  </si>
  <si>
    <t>Nominal level of overcollateralisation (GBP)</t>
  </si>
  <si>
    <t>Nominal level of overcollateralisation (%)</t>
  </si>
  <si>
    <t>Number of loans in cover pool</t>
  </si>
  <si>
    <t>Average loan balance (GBP)</t>
  </si>
  <si>
    <t>Weighted average non-indexed LTV (%)</t>
  </si>
  <si>
    <t>Weighted average indexed LTV (%)</t>
  </si>
  <si>
    <t>Weighted average seasoning (months)</t>
  </si>
  <si>
    <t>Weighted average remaining term (months)</t>
  </si>
  <si>
    <t>Weighted average interest rate (%)</t>
  </si>
  <si>
    <t>Standard Variable Rate(s) (%)</t>
  </si>
  <si>
    <t xml:space="preserve">Constant Pre-Payment Rate (%, current month) </t>
  </si>
  <si>
    <t xml:space="preserve">Constant Pre-Payment Rate (%, quarterly average) </t>
  </si>
  <si>
    <t xml:space="preserve">Principal Payment Rate (%, current month) </t>
  </si>
  <si>
    <t xml:space="preserve">Principal Payment Rate (%, quarterly average) </t>
  </si>
  <si>
    <t xml:space="preserve">Constant Default Rate (%, current month) </t>
  </si>
  <si>
    <t xml:space="preserve">Constant Default Rate (%, quarterly average) </t>
  </si>
  <si>
    <t>Moody's Timely Payment Indicator</t>
  </si>
  <si>
    <t>Moody's Collateral Score (%)</t>
  </si>
  <si>
    <t>Mortgage collections</t>
  </si>
  <si>
    <t>Mortgage collections (scheduled - interest)</t>
  </si>
  <si>
    <t>Mortgage collections (scheduled - principal)</t>
  </si>
  <si>
    <t>Mortgage collections (unscheduled - principal)</t>
  </si>
  <si>
    <t>Loan Redemptions &amp; Replenishments Since Previous Reporting Date</t>
  </si>
  <si>
    <t>Number</t>
  </si>
  <si>
    <t>% of total number</t>
  </si>
  <si>
    <t>Amount (GBP)</t>
  </si>
  <si>
    <t>% of total amount</t>
  </si>
  <si>
    <t>Loan redemptions since previous reporting date</t>
  </si>
  <si>
    <t>Loans bought back by seller(s)</t>
  </si>
  <si>
    <t xml:space="preserve">   of which are non-performing loans</t>
  </si>
  <si>
    <t xml:space="preserve">   of which have breached R&amp;Ws</t>
  </si>
  <si>
    <t>Loans sold into the cover pool</t>
  </si>
  <si>
    <t>Product Rate Type and Reversionary Profiles</t>
  </si>
  <si>
    <t>Weighted average</t>
  </si>
  <si>
    <t>Remaining teaser period (months)</t>
  </si>
  <si>
    <t>Fixed at origination, reverting to SVR</t>
  </si>
  <si>
    <t>Fixed at origination, reverting to Libor</t>
  </si>
  <si>
    <t>Fixed at origination, reverting to tracker</t>
  </si>
  <si>
    <t>Fixed for life</t>
  </si>
  <si>
    <t>Tracker at origination, reverting to SVR</t>
  </si>
  <si>
    <t>Tracker at origination, reverting to Libor</t>
  </si>
  <si>
    <t>Tracker for life</t>
  </si>
  <si>
    <t>SVR, including discount to SVR</t>
  </si>
  <si>
    <t>Libor</t>
  </si>
  <si>
    <t>Stratifications</t>
  </si>
  <si>
    <t>Arrears breakdown</t>
  </si>
  <si>
    <t>Current</t>
  </si>
  <si>
    <t>0-1 month in arrears</t>
  </si>
  <si>
    <t>1-2 months in arrears</t>
  </si>
  <si>
    <t>2-3 months in arrears</t>
  </si>
  <si>
    <t>3-6 months in arrears</t>
  </si>
  <si>
    <t>6-12 months in arrears</t>
  </si>
  <si>
    <t>12+ months in arrears</t>
  </si>
  <si>
    <t>Current non-indexed LTV</t>
  </si>
  <si>
    <t>0-50%</t>
  </si>
  <si>
    <t>50-55%</t>
  </si>
  <si>
    <t>55-60%</t>
  </si>
  <si>
    <t>60-65%</t>
  </si>
  <si>
    <t>65-70%</t>
  </si>
  <si>
    <t>70-75%</t>
  </si>
  <si>
    <t>75-80%</t>
  </si>
  <si>
    <t>80-85%</t>
  </si>
  <si>
    <t>85-90%</t>
  </si>
  <si>
    <t>90-95%</t>
  </si>
  <si>
    <t>95-100%</t>
  </si>
  <si>
    <t>100-105%</t>
  </si>
  <si>
    <t>105-110%</t>
  </si>
  <si>
    <t>110-125%</t>
  </si>
  <si>
    <t>125%+</t>
  </si>
  <si>
    <t>Current indexed LTV</t>
  </si>
  <si>
    <t>Current outstanding balance of loan</t>
  </si>
  <si>
    <t>0-5,000</t>
  </si>
  <si>
    <t>5,000-10,000</t>
  </si>
  <si>
    <t>10,000-25,000</t>
  </si>
  <si>
    <t>25,000-50,000</t>
  </si>
  <si>
    <t>50,000-75,000</t>
  </si>
  <si>
    <t>75,000-100,000</t>
  </si>
  <si>
    <t>100,000-150,000</t>
  </si>
  <si>
    <t>150,000-200,000</t>
  </si>
  <si>
    <t>200,000-250,000</t>
  </si>
  <si>
    <t>250,000-300,000</t>
  </si>
  <si>
    <t>300,000-350,000</t>
  </si>
  <si>
    <t>350,000-400,000</t>
  </si>
  <si>
    <t>400,000-450,000</t>
  </si>
  <si>
    <t>450,000-500,000</t>
  </si>
  <si>
    <t>500,000-600,000</t>
  </si>
  <si>
    <t>600,000-700,000</t>
  </si>
  <si>
    <t>700,000-800,000</t>
  </si>
  <si>
    <t>800,000-900,000</t>
  </si>
  <si>
    <t>900,000-1,000,000</t>
  </si>
  <si>
    <t>1,000,000 +</t>
  </si>
  <si>
    <t>Regional distribution</t>
  </si>
  <si>
    <t>East Anglia</t>
  </si>
  <si>
    <t>East Midlands</t>
  </si>
  <si>
    <t>London</t>
  </si>
  <si>
    <t>North</t>
  </si>
  <si>
    <t>North West</t>
  </si>
  <si>
    <t>Northern Ireland</t>
  </si>
  <si>
    <t>Outer Metro</t>
  </si>
  <si>
    <t>South East</t>
  </si>
  <si>
    <t>South West</t>
  </si>
  <si>
    <t>Scotland</t>
  </si>
  <si>
    <t>Wales</t>
  </si>
  <si>
    <t>West Midlands</t>
  </si>
  <si>
    <t>Yorkshire</t>
  </si>
  <si>
    <t>Other</t>
  </si>
  <si>
    <t>Repayment type</t>
  </si>
  <si>
    <t>Capital repayment</t>
  </si>
  <si>
    <t>Part-and-part</t>
  </si>
  <si>
    <t>Interest-only</t>
  </si>
  <si>
    <t>Offset</t>
  </si>
  <si>
    <t>Seasoning</t>
  </si>
  <si>
    <t>0-12 months</t>
  </si>
  <si>
    <t>12-24 months</t>
  </si>
  <si>
    <t>24-36 months</t>
  </si>
  <si>
    <t>36-48 months</t>
  </si>
  <si>
    <t>48-60 months</t>
  </si>
  <si>
    <t>60-72 months</t>
  </si>
  <si>
    <t>72-84 months</t>
  </si>
  <si>
    <t>84-96 months</t>
  </si>
  <si>
    <t>96-108 months</t>
  </si>
  <si>
    <t>108-120 months</t>
  </si>
  <si>
    <t>120-150 months</t>
  </si>
  <si>
    <t>150-180 months</t>
  </si>
  <si>
    <t>180+ months</t>
  </si>
  <si>
    <t>Interest payment type</t>
  </si>
  <si>
    <t>Fixed</t>
  </si>
  <si>
    <t>SVR</t>
  </si>
  <si>
    <t>Tracker</t>
  </si>
  <si>
    <t>Loan purpose type</t>
  </si>
  <si>
    <t>Owner-occupied</t>
  </si>
  <si>
    <t>Buy-to-let</t>
  </si>
  <si>
    <t>Second home</t>
  </si>
  <si>
    <t>Income verification type</t>
  </si>
  <si>
    <t>Fully verified</t>
  </si>
  <si>
    <t>Fast-track</t>
  </si>
  <si>
    <t>Self-certified</t>
  </si>
  <si>
    <t>Remaining term of loan</t>
  </si>
  <si>
    <t>0-30 months</t>
  </si>
  <si>
    <t>30-60 months</t>
  </si>
  <si>
    <t>60-120 months</t>
  </si>
  <si>
    <t>120-180 months</t>
  </si>
  <si>
    <t>180-240 months</t>
  </si>
  <si>
    <t>240-300 months</t>
  </si>
  <si>
    <t>300-360 months</t>
  </si>
  <si>
    <t>360+ months</t>
  </si>
  <si>
    <t>Employment status</t>
  </si>
  <si>
    <t>Employed</t>
  </si>
  <si>
    <t>Self-employed</t>
  </si>
  <si>
    <t>Unemployed</t>
  </si>
  <si>
    <t>Retired</t>
  </si>
  <si>
    <t>Guarantor</t>
  </si>
  <si>
    <r>
      <t>Covered Bonds Outstanding, Associated Derivatives</t>
    </r>
    <r>
      <rPr>
        <b/>
        <sz val="10"/>
        <rFont val="Arial"/>
        <family val="2"/>
      </rPr>
      <t xml:space="preserve"> (please disclose for all bonds outstanding)</t>
    </r>
  </si>
  <si>
    <t>Series</t>
  </si>
  <si>
    <t>Issue date</t>
  </si>
  <si>
    <t>Original rating (Moody's/S&amp;P/Fitch/DBRS)</t>
  </si>
  <si>
    <t>Current rating (Moody's/S&amp;P/Fitch/DBRS)</t>
  </si>
  <si>
    <t>Denomination</t>
  </si>
  <si>
    <t>Amount at issuance</t>
  </si>
  <si>
    <t>Amount outstanding</t>
  </si>
  <si>
    <t>FX swap rate (rate:£1)</t>
  </si>
  <si>
    <t>Maturity type (hard/soft-bullet/pass-through)</t>
  </si>
  <si>
    <t>Scheduled final maturity date</t>
  </si>
  <si>
    <t>Legal final maturity date</t>
  </si>
  <si>
    <t>ISIN</t>
  </si>
  <si>
    <t>Stock exchange listing</t>
  </si>
  <si>
    <t>Coupon payment frequency</t>
  </si>
  <si>
    <t>Coupon payment date</t>
  </si>
  <si>
    <t>Coupon (rate if fixed, margin and reference rate if floating)</t>
  </si>
  <si>
    <t>Margin payable under extended maturity period (%)</t>
  </si>
  <si>
    <t>Swap counterparty/ies</t>
  </si>
  <si>
    <t>Swap notional denomination</t>
  </si>
  <si>
    <t>Swap notional amount</t>
  </si>
  <si>
    <t>Swap notional maturity</t>
  </si>
  <si>
    <t>Collateral posting amount</t>
  </si>
  <si>
    <t>Programme triggers</t>
  </si>
  <si>
    <t>Event (please list all triggers)</t>
  </si>
  <si>
    <t>Summary of Event</t>
  </si>
  <si>
    <t>Trigger (S&amp;P, Moody's, Fitch, DBRS; short-term, long-term)</t>
  </si>
  <si>
    <t>Trigger breached (yes/no)</t>
  </si>
  <si>
    <t>Consequence of a trigger breach</t>
  </si>
  <si>
    <t>% Current rate</t>
  </si>
  <si>
    <t xml:space="preserve">% Current margin </t>
  </si>
  <si>
    <t>% Reversionary margin</t>
  </si>
  <si>
    <t>% Initial rate</t>
  </si>
  <si>
    <t>Fitch Discontinuity Cap</t>
  </si>
  <si>
    <t>Regulated Covered Bonds Team
Prudential Specialists Department
Financial Conduct Authority
12 Endeavour Square
London
E20 1JN</t>
  </si>
  <si>
    <t>Principality Building Society</t>
  </si>
  <si>
    <t>HSBC</t>
  </si>
  <si>
    <t>N/A</t>
  </si>
  <si>
    <t>A / F1</t>
  </si>
  <si>
    <t>F1+/AA-</t>
  </si>
  <si>
    <t>A3</t>
  </si>
  <si>
    <t>P-1/Aa3</t>
  </si>
  <si>
    <t>BBB-</t>
  </si>
  <si>
    <t>Baa3(cr)</t>
  </si>
  <si>
    <t>P-1/A2</t>
  </si>
  <si>
    <t>ii</t>
  </si>
  <si>
    <t>F1/BBB+</t>
  </si>
  <si>
    <t>(a) Revenue Receipts - Interest received from Borrowers</t>
  </si>
  <si>
    <t>(b) Interest received</t>
  </si>
  <si>
    <t>(c) Excess Reserve Fund</t>
  </si>
  <si>
    <t xml:space="preserve">(d) Other Revenue Receipts </t>
  </si>
  <si>
    <t>(e) Excess Required Coupon Amount</t>
  </si>
  <si>
    <t>(f) Reserve Ledger credit amounts following Notice to Pay</t>
  </si>
  <si>
    <t xml:space="preserve"> LESS</t>
  </si>
  <si>
    <t>(g) Amounts Belonging to Third Parties</t>
  </si>
  <si>
    <t>(h) Required Coupon Amount</t>
  </si>
  <si>
    <t>(i) Interest Accumulation Ledger</t>
  </si>
  <si>
    <t>Total Available Revenue Receipts</t>
  </si>
  <si>
    <t>PRE-ACCELERATION REVENUE PRIORITY OF PAYMENTS</t>
  </si>
  <si>
    <t>(a)  Fees, costs and expenses of the Trustee;</t>
  </si>
  <si>
    <t>(b)  Costs and fees of the Agents, any third parties, amounts required to discharge any liability of the Issuer for corporation tax.</t>
  </si>
  <si>
    <t>(c)  Costs and fees of each of the Servicer, Back-Up Administrator Facilitator, Cash Manager, Account Bank, Custodian, and, where applicable, Back-Up Administrator and Back-Up Cash Manager;</t>
  </si>
  <si>
    <t>(d)  Asset swap payment</t>
  </si>
  <si>
    <t>(e)  Term Advance/Liability swap payment representing the bond interest;</t>
  </si>
  <si>
    <t>(f)  Transaction Accounts</t>
  </si>
  <si>
    <t>(g) Reserve Fund</t>
  </si>
  <si>
    <t>(h) Excluded Swap Termination Amounts</t>
  </si>
  <si>
    <t>(i)  Indemnity amount to the Asset Pool Monitor</t>
  </si>
  <si>
    <t>(j)  Credit to the Coupon Payment Ledger</t>
  </si>
  <si>
    <t>(k)  Deferred Consideration to the seller</t>
  </si>
  <si>
    <t>(l)  Liquidation Members Fee</t>
  </si>
  <si>
    <t>(m)  Members Profit</t>
  </si>
  <si>
    <t>Revenue priority of payments total</t>
  </si>
  <si>
    <t>(a) Scheduled amounts received from Borrowers</t>
  </si>
  <si>
    <t>(b) Term Advance/Cash Capital Contributions/Sale of Selected Loans</t>
  </si>
  <si>
    <t>Total Available Principal Receipts</t>
  </si>
  <si>
    <t>PRE-ACCELERATION PRINCIPAL PRIORITY OF PAYMENTS</t>
  </si>
  <si>
    <t>(a) Purchase of New Loans or Substitution Assets</t>
  </si>
  <si>
    <t>(b) Deposit Principal Receipts in the Transaction Account.</t>
  </si>
  <si>
    <t>(c) (i) Amounts due to the Covered Bond Swap Providers</t>
  </si>
  <si>
    <t xml:space="preserve">     (ii) Amounts due on the Term Advance</t>
  </si>
  <si>
    <t xml:space="preserve">     (iIi) Accumulation Series of Covered Bonds</t>
  </si>
  <si>
    <t>(d) Capital Distribution to Members</t>
  </si>
  <si>
    <t>Principal priority of payments total</t>
  </si>
  <si>
    <t>€5bn</t>
  </si>
  <si>
    <t>Discount</t>
  </si>
  <si>
    <t>Send this form to us by email to rcb@fca.org.uk.</t>
  </si>
  <si>
    <r>
      <t xml:space="preserve">Please complete all fields in </t>
    </r>
    <r>
      <rPr>
        <sz val="10"/>
        <color indexed="44"/>
        <rFont val="Arial"/>
        <family val="2"/>
      </rPr>
      <t>blue</t>
    </r>
    <r>
      <rPr>
        <sz val="10"/>
        <rFont val="Arial"/>
        <family val="2"/>
      </rPr>
      <t xml:space="preserve">. 
Unless specified otherwise, please report data as of the </t>
    </r>
    <r>
      <rPr>
        <i/>
        <sz val="10"/>
        <rFont val="Arial"/>
        <family val="2"/>
      </rPr>
      <t>End Date of reporting period</t>
    </r>
    <r>
      <rPr>
        <sz val="10"/>
        <rFont val="Arial"/>
        <family val="2"/>
      </rPr>
      <t xml:space="preserve">.
This Asset Notification Form </t>
    </r>
    <r>
      <rPr>
        <b/>
        <sz val="10"/>
        <rFont val="Arial"/>
        <family val="2"/>
      </rPr>
      <t xml:space="preserve">must be submitted each month and published by the issuer.
</t>
    </r>
    <r>
      <rPr>
        <sz val="10"/>
        <rFont val="Arial"/>
        <family val="2"/>
      </rPr>
      <t xml:space="preserve">
This form must also be sent </t>
    </r>
    <r>
      <rPr>
        <b/>
        <sz val="10"/>
        <rFont val="Arial"/>
        <family val="2"/>
      </rPr>
      <t xml:space="preserve">at least five business days prior to any proposed assets transfer </t>
    </r>
    <r>
      <rPr>
        <sz val="10"/>
        <rFont val="Arial"/>
        <family val="2"/>
      </rPr>
      <t xml:space="preserve">(giving details of the size and composition of the transfer) </t>
    </r>
    <r>
      <rPr>
        <b/>
        <sz val="10"/>
        <rFont val="Arial"/>
        <family val="2"/>
      </rPr>
      <t>when such transfer changes the level of over collateralisation by 5% or more.</t>
    </r>
  </si>
  <si>
    <t>2026-1</t>
  </si>
  <si>
    <t>Aaa/-/AAA/-</t>
  </si>
  <si>
    <t>GBP</t>
  </si>
  <si>
    <t>Soft-bullet</t>
  </si>
  <si>
    <t>XS3268856906</t>
  </si>
  <si>
    <t>London Stock Exchange</t>
  </si>
  <si>
    <t>Quarterly</t>
  </si>
  <si>
    <t>Compounded Daily SONIA + 50bps</t>
  </si>
  <si>
    <t xml:space="preserve">
https://www.principality.co.uk/home/corporate-governance/investor-relations
https://www.euroabs.com/IH.aspx?d=26752</t>
  </si>
  <si>
    <t>Principality Building Society €5bn Global Covered Bond Programme</t>
  </si>
  <si>
    <t>SONIA + 50bps</t>
  </si>
  <si>
    <t>Notional reduces to zero on fixed rate loans</t>
  </si>
  <si>
    <t>AAA</t>
  </si>
  <si>
    <t>Aaa</t>
  </si>
  <si>
    <t>EUR</t>
  </si>
  <si>
    <t>Nick Emmerson
Debt Capital Markets Senior Manager
nick.emmerson@principality.co.uk</t>
  </si>
  <si>
    <t>Yes</t>
  </si>
  <si>
    <t>90.00%</t>
  </si>
  <si>
    <t/>
  </si>
  <si>
    <t>0</t>
  </si>
  <si>
    <t>Probable-High</t>
  </si>
  <si>
    <t>4%</t>
  </si>
  <si>
    <t>£0</t>
  </si>
  <si>
    <t>Principality Trigger (Issuer of Default)</t>
  </si>
  <si>
    <t>Principality's Failure to pay on Covered Bonds or Principality's insolvency.
See 'Terms and Conditions of the Covered Bonds' 9(a).</t>
  </si>
  <si>
    <t>Principality's Failure to pay on Covered Bonds or Principality's insolvency</t>
  </si>
  <si>
    <t>No</t>
  </si>
  <si>
    <t>Triggers a notice to pay on the LLP</t>
  </si>
  <si>
    <t>Seller Trigger</t>
  </si>
  <si>
    <t>Seller ratings fall below required levels.</t>
  </si>
  <si>
    <t>Baa3(cr)/BBB-</t>
  </si>
  <si>
    <t>Triggers the requirement to prepare perfection of title documents but not the steps necessary to perfect legal title</t>
  </si>
  <si>
    <t>Servicer Trigger</t>
  </si>
  <si>
    <t>Servicer's ratings fall below required levels</t>
  </si>
  <si>
    <t>Appoint Back-Up Servicer within 60 days upon breach with the assistance of the Back-up servicer Facilitator</t>
  </si>
  <si>
    <t>Cash Management Trigger</t>
  </si>
  <si>
    <t>Cash Managers ratings fall below required levels</t>
  </si>
  <si>
    <t>Appoint Back-Up Cash Manager within 60 days upon breach.
APM to take over calculation of tests.</t>
  </si>
  <si>
    <t>HSBC Account Bank Trigger</t>
  </si>
  <si>
    <t>Account Bank ratings fall below required levels</t>
  </si>
  <si>
    <t>Fitch rating: F1 or A
Moody's rating: A3</t>
  </si>
  <si>
    <t>If not remedied within 30 calender days, all money will be transferred from the account to an account which has the required account bank ratings</t>
  </si>
  <si>
    <t>Failure of Asset coverage Test</t>
  </si>
  <si>
    <t>Adjusted Aggregate Loan Amount less than Aggregate Principal Amount outstanding</t>
  </si>
  <si>
    <t>If not remedied within three calculation dates, triggers Issuer Event of Default</t>
  </si>
  <si>
    <t>Yield Shortfall Test</t>
  </si>
  <si>
    <t>Failure of Portfolio Yield Test</t>
  </si>
  <si>
    <t>Falls below SONIA plus 0.30%</t>
  </si>
  <si>
    <t>Obligation to sell more assets into the pool to increase the yield. If Issuer event of default occurring Increase Standard Variable Rate and/or the other discretionary rates or margins</t>
  </si>
  <si>
    <t>LLP Event of Default</t>
  </si>
  <si>
    <t>LLP failure to pay Guarantee, insolvency etc</t>
  </si>
  <si>
    <t>Triggers an LLP Acceleration Notice</t>
  </si>
  <si>
    <t>Amortisation Test</t>
  </si>
  <si>
    <t>Failure of Amortisation Test</t>
  </si>
  <si>
    <t>Amortisation Test Aggregate Loan Amount less than Aggregate Principal Outstanding</t>
  </si>
  <si>
    <t>LLP Acceleration Notice</t>
  </si>
  <si>
    <t>Interest Rate Shortfall Test</t>
  </si>
  <si>
    <t>Failure of Interest Rate Shortfall Test</t>
  </si>
  <si>
    <t>Within one business day, give written notice to the LLP and the Security Trustee of the amount of such Interest Rate Shortfall. Seller should offer to sell New Loans and their Related Security to the LLP on or before the next Calculation Date sufficient to avoid such Interest Rate Shortfall on future Calculation Dates</t>
  </si>
  <si>
    <t>Asset Swap Counterparty Rating Trigger</t>
  </si>
  <si>
    <t>Counterparty Ratings Downgrade</t>
  </si>
  <si>
    <t>Fitch rating: A-
Moody's rating: A3(cr)</t>
  </si>
  <si>
    <t>Collateral posting</t>
  </si>
  <si>
    <t>Asset Swap Counterparty Replacement Trigger</t>
  </si>
  <si>
    <t>Fitch rating: BBB- or F3
Moody's rating: Baa3 (cr)</t>
  </si>
  <si>
    <t>Replacement Trigger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</si>
</sst>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2" formatCode="_-&quot;£&quot;* #,##0_-;\-&quot;£&quot;* #,##0_-;_-&quot;£&quot;* &quot;-&quot;_-;_-@_-"/>
    <numFmt numFmtId="44" formatCode="_-&quot;£&quot;* #,##0.00_-;\-&quot;£&quot;* #,##0.00_-;_-&quot;£&quot;* &quot;-&quot;??_-;_-@_-"/>
    <numFmt numFmtId="43" formatCode="_-* #,##0.00_-;\-* #,##0.00_-;_-* &quot;-&quot;??_-;_-@_-"/>
    <numFmt numFmtId="164" formatCode="dd/mm/yy;@"/>
    <numFmt numFmtId="165" formatCode="0.0%"/>
    <numFmt numFmtId="166" formatCode="#,##0.0"/>
    <numFmt numFmtId="167" formatCode="#,##0_ ;\-#,##0\ "/>
    <numFmt numFmtId="168" formatCode="0_ %_);\(0_ %\);0_ %_);@_)"/>
    <numFmt numFmtId="169" formatCode="0.00_ %_);\(0.00_ %\);0.00_ %_);@_)"/>
    <numFmt numFmtId="170" formatCode="_-&quot;£&quot;* #,##0_-;\-&quot;£&quot;* #,##0_-;_-&quot;£&quot;* &quot;-&quot;??_-;_-@_-"/>
    <numFmt numFmtId="171" formatCode="_-[$£-809]* #,##0.00_-;\-[$£-809]* #,##0.00_-;_-[$£-809]* &quot;-&quot;??_-;_-@_-"/>
    <numFmt numFmtId="172" formatCode="_-[$£-809]* #,##0_-;\-[$£-809]* #,##0_-;_-[$£-809]* &quot;-&quot;??_-;_-@_-"/>
  </numFmts>
  <fonts count="17" x14ac:knownFonts="1">
    <font>
      <sz val="10"/>
      <name val="Arial"/>
    </font>
    <font>
      <sz val="10"/>
      <name val="Arial"/>
      <family val="2"/>
    </font>
    <font>
      <u/>
      <sz val="20"/>
      <name val="Arial"/>
      <family val="2"/>
    </font>
    <font>
      <b/>
      <u/>
      <sz val="10"/>
      <name val="Arial"/>
      <family val="2"/>
    </font>
    <font>
      <u/>
      <sz val="10"/>
      <name val="Arial"/>
      <family val="2"/>
    </font>
    <font>
      <u/>
      <sz val="10"/>
      <name val="Arial"/>
      <family val="2"/>
    </font>
    <font>
      <sz val="10"/>
      <name val="Arial"/>
      <family val="2"/>
    </font>
    <font>
      <sz val="10"/>
      <color indexed="44"/>
      <name val="Arial"/>
      <family val="2"/>
    </font>
    <font>
      <i/>
      <sz val="10"/>
      <name val="Arial"/>
      <family val="2"/>
    </font>
    <font>
      <b/>
      <sz val="10"/>
      <name val="Arial"/>
      <family val="2"/>
    </font>
    <font>
      <u/>
      <sz val="10"/>
      <color indexed="10"/>
      <name val="Arial"/>
      <family val="2"/>
    </font>
    <font>
      <sz val="8"/>
      <name val="Arial"/>
      <family val="2"/>
    </font>
    <font>
      <sz val="10"/>
      <name val="Arial"/>
      <family val="2"/>
    </font>
    <font>
      <sz val="10"/>
      <color theme="0"/>
      <name val="Arial"/>
      <family val="2"/>
    </font>
    <font>
      <sz val="10"/>
      <color rgb="FFFF0000"/>
      <name val="Arial"/>
      <family val="2"/>
    </font>
    <font>
      <sz val="10"/>
      <color theme="1"/>
      <name val="Arial"/>
      <family val="2"/>
    </font>
    <font>
      <sz val="10"/>
      <name val="Arial"/>
      <family val="2"/>
    </font>
  </fonts>
  <fills count="5">
    <fill>
      <patternFill patternType="none"/>
    </fill>
    <fill>
      <patternFill patternType="gray125"/>
    </fill>
    <fill>
      <patternFill patternType="solid">
        <fgColor indexed="9"/>
        <bgColor indexed="64"/>
      </patternFill>
    </fill>
    <fill>
      <patternFill patternType="solid">
        <fgColor indexed="44"/>
        <bgColor indexed="64"/>
      </patternFill>
    </fill>
    <fill>
      <patternFill patternType="solid">
        <fgColor theme="0"/>
        <bgColor indexed="64"/>
      </patternFill>
    </fill>
  </fills>
  <borders count="2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double">
        <color indexed="64"/>
      </bottom>
      <diagonal/>
    </border>
    <border>
      <left style="medium">
        <color indexed="64"/>
      </left>
      <right style="thin">
        <color indexed="64"/>
      </right>
      <top/>
      <bottom style="medium">
        <color indexed="64"/>
      </bottom>
      <diagonal/>
    </border>
    <border>
      <left style="medium">
        <color indexed="64"/>
      </left>
      <right style="thin">
        <color indexed="64"/>
      </right>
      <top/>
      <bottom style="thin">
        <color indexed="64"/>
      </bottom>
      <diagonal/>
    </border>
    <border>
      <left style="medium">
        <color indexed="64"/>
      </left>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double">
        <color indexed="64"/>
      </top>
      <bottom style="thin">
        <color indexed="64"/>
      </bottom>
      <diagonal/>
    </border>
  </borders>
  <cellStyleXfs count="4">
    <xf numFmtId="0" fontId="0" fillId="0" borderId="0"/>
    <xf numFmtId="43" fontId="12" fillId="0" borderId="0" applyFont="0" applyFill="0" applyBorder="0" applyAlignment="0" applyProtection="0"/>
    <xf numFmtId="9" fontId="16" fillId="0" borderId="0" applyFont="0" applyFill="0" applyBorder="0" applyAlignment="0" applyProtection="0"/>
    <xf numFmtId="43" fontId="1" fillId="0" borderId="0" applyFont="0" applyFill="0" applyBorder="0" applyAlignment="0" applyProtection="0"/>
  </cellStyleXfs>
  <cellXfs count="119">
    <xf numFmtId="0" fontId="0" fillId="0" borderId="0" xfId="0"/>
    <xf numFmtId="0" fontId="2" fillId="0" borderId="0" xfId="0" applyFont="1"/>
    <xf numFmtId="0" fontId="3" fillId="2" borderId="1" xfId="0" applyFont="1" applyFill="1" applyBorder="1" applyAlignment="1">
      <alignment horizontal="justify"/>
    </xf>
    <xf numFmtId="0" fontId="4" fillId="2" borderId="2" xfId="0" applyFont="1" applyFill="1" applyBorder="1" applyAlignment="1">
      <alignment horizontal="center"/>
    </xf>
    <xf numFmtId="0" fontId="4" fillId="2" borderId="3" xfId="0" applyFont="1" applyFill="1" applyBorder="1" applyAlignment="1">
      <alignment horizontal="center"/>
    </xf>
    <xf numFmtId="0" fontId="5" fillId="0" borderId="0" xfId="0" applyFont="1" applyAlignment="1">
      <alignment horizontal="center"/>
    </xf>
    <xf numFmtId="0" fontId="3" fillId="2" borderId="4" xfId="0" applyFont="1" applyFill="1" applyBorder="1" applyAlignment="1">
      <alignment horizontal="left"/>
    </xf>
    <xf numFmtId="0" fontId="4" fillId="2" borderId="0" xfId="0" applyFont="1" applyFill="1" applyAlignment="1">
      <alignment horizontal="center"/>
    </xf>
    <xf numFmtId="0" fontId="4" fillId="2" borderId="5" xfId="0" applyFont="1" applyFill="1" applyBorder="1" applyAlignment="1">
      <alignment horizontal="center"/>
    </xf>
    <xf numFmtId="0" fontId="3" fillId="2" borderId="4" xfId="0" applyFont="1" applyFill="1" applyBorder="1" applyAlignment="1">
      <alignment horizontal="justify"/>
    </xf>
    <xf numFmtId="0" fontId="10" fillId="0" borderId="0" xfId="0" applyFont="1" applyAlignment="1">
      <alignment horizontal="center"/>
    </xf>
    <xf numFmtId="0" fontId="3" fillId="0" borderId="0" xfId="0" applyFont="1"/>
    <xf numFmtId="0" fontId="1" fillId="0" borderId="0" xfId="0" applyFont="1"/>
    <xf numFmtId="0" fontId="1" fillId="0" borderId="6" xfId="0" applyFont="1" applyBorder="1" applyAlignment="1">
      <alignment wrapText="1"/>
    </xf>
    <xf numFmtId="0" fontId="1" fillId="0" borderId="6" xfId="0" applyFont="1" applyBorder="1" applyAlignment="1">
      <alignment horizontal="center"/>
    </xf>
    <xf numFmtId="0" fontId="1" fillId="0" borderId="7" xfId="0" applyFont="1" applyBorder="1" applyAlignment="1">
      <alignment horizontal="center"/>
    </xf>
    <xf numFmtId="0" fontId="1" fillId="0" borderId="8" xfId="0" applyFont="1" applyBorder="1" applyAlignment="1">
      <alignment horizontal="center"/>
    </xf>
    <xf numFmtId="0" fontId="1" fillId="0" borderId="9" xfId="0" applyFont="1" applyBorder="1" applyAlignment="1">
      <alignment horizontal="center"/>
    </xf>
    <xf numFmtId="0" fontId="1" fillId="0" borderId="10" xfId="0" applyFont="1" applyBorder="1"/>
    <xf numFmtId="0" fontId="1" fillId="0" borderId="6" xfId="0" applyFont="1" applyBorder="1"/>
    <xf numFmtId="0" fontId="1" fillId="0" borderId="6" xfId="0" applyFont="1" applyBorder="1" applyAlignment="1">
      <alignment vertical="center"/>
    </xf>
    <xf numFmtId="42" fontId="1" fillId="3" borderId="6" xfId="0" applyNumberFormat="1" applyFont="1" applyFill="1" applyBorder="1"/>
    <xf numFmtId="0" fontId="1" fillId="0" borderId="0" xfId="0" applyFont="1" applyAlignment="1">
      <alignment horizontal="center"/>
    </xf>
    <xf numFmtId="0" fontId="11" fillId="0" borderId="0" xfId="0" applyFont="1" applyAlignment="1">
      <alignment wrapText="1"/>
    </xf>
    <xf numFmtId="0" fontId="1" fillId="0" borderId="6" xfId="0" applyFont="1" applyBorder="1" applyAlignment="1">
      <alignment vertical="top" wrapText="1"/>
    </xf>
    <xf numFmtId="0" fontId="1" fillId="0" borderId="10" xfId="0" applyFont="1" applyBorder="1" applyAlignment="1">
      <alignment horizontal="center"/>
    </xf>
    <xf numFmtId="0" fontId="1" fillId="0" borderId="11" xfId="0" applyFont="1" applyBorder="1" applyAlignment="1">
      <alignment horizontal="center"/>
    </xf>
    <xf numFmtId="0" fontId="1" fillId="0" borderId="11" xfId="0" applyFont="1" applyBorder="1" applyAlignment="1">
      <alignment horizontal="center" wrapText="1"/>
    </xf>
    <xf numFmtId="0" fontId="1" fillId="0" borderId="13" xfId="0" applyFont="1" applyBorder="1"/>
    <xf numFmtId="0" fontId="9" fillId="0" borderId="6" xfId="0" applyFont="1" applyBorder="1"/>
    <xf numFmtId="0" fontId="1" fillId="0" borderId="6" xfId="0" applyFont="1" applyBorder="1" applyAlignment="1">
      <alignment horizontal="center" vertical="center"/>
    </xf>
    <xf numFmtId="0" fontId="1" fillId="0" borderId="6" xfId="0" applyFont="1" applyBorder="1" applyAlignment="1">
      <alignment horizontal="center" vertical="center" wrapText="1"/>
    </xf>
    <xf numFmtId="0" fontId="1" fillId="0" borderId="0" xfId="0" applyFont="1" applyAlignment="1">
      <alignment vertical="center"/>
    </xf>
    <xf numFmtId="0" fontId="6" fillId="0" borderId="0" xfId="0" applyFont="1"/>
    <xf numFmtId="0" fontId="0" fillId="0" borderId="4" xfId="0" applyBorder="1" applyAlignment="1">
      <alignment vertical="center"/>
    </xf>
    <xf numFmtId="0" fontId="1" fillId="3" borderId="6" xfId="0" applyFont="1" applyFill="1" applyBorder="1" applyAlignment="1">
      <alignment horizontal="center"/>
    </xf>
    <xf numFmtId="0" fontId="1" fillId="0" borderId="1" xfId="0" applyFont="1" applyBorder="1" applyAlignment="1">
      <alignment horizontal="center"/>
    </xf>
    <xf numFmtId="165" fontId="1" fillId="3" borderId="6" xfId="0" applyNumberFormat="1" applyFont="1" applyFill="1" applyBorder="1" applyAlignment="1">
      <alignment horizontal="right"/>
    </xf>
    <xf numFmtId="0" fontId="1" fillId="3" borderId="6" xfId="0" applyFont="1" applyFill="1" applyBorder="1" applyAlignment="1">
      <alignment horizontal="right"/>
    </xf>
    <xf numFmtId="168" fontId="1" fillId="0" borderId="0" xfId="0" applyNumberFormat="1" applyFont="1"/>
    <xf numFmtId="0" fontId="1" fillId="0" borderId="15" xfId="0" applyFont="1" applyBorder="1"/>
    <xf numFmtId="0" fontId="1" fillId="0" borderId="16" xfId="0" applyFont="1" applyBorder="1"/>
    <xf numFmtId="0" fontId="9" fillId="0" borderId="17" xfId="0" applyFont="1" applyBorder="1"/>
    <xf numFmtId="0" fontId="9" fillId="0" borderId="18" xfId="0" applyFont="1" applyBorder="1"/>
    <xf numFmtId="0" fontId="9" fillId="0" borderId="19" xfId="0" applyFont="1" applyBorder="1"/>
    <xf numFmtId="42" fontId="1" fillId="3" borderId="11" xfId="0" applyNumberFormat="1" applyFont="1" applyFill="1" applyBorder="1"/>
    <xf numFmtId="42" fontId="13" fillId="4" borderId="0" xfId="0" applyNumberFormat="1" applyFont="1" applyFill="1"/>
    <xf numFmtId="0" fontId="9" fillId="0" borderId="8" xfId="0" applyFont="1" applyBorder="1"/>
    <xf numFmtId="0" fontId="1" fillId="0" borderId="8" xfId="0" applyFont="1" applyBorder="1"/>
    <xf numFmtId="0" fontId="1" fillId="0" borderId="8" xfId="0" applyFont="1" applyBorder="1" applyAlignment="1">
      <alignment wrapText="1"/>
    </xf>
    <xf numFmtId="42" fontId="1" fillId="4" borderId="6" xfId="0" applyNumberFormat="1" applyFont="1" applyFill="1" applyBorder="1"/>
    <xf numFmtId="42" fontId="1" fillId="4" borderId="11" xfId="0" applyNumberFormat="1" applyFont="1" applyFill="1" applyBorder="1"/>
    <xf numFmtId="0" fontId="1" fillId="0" borderId="18" xfId="0" applyFont="1" applyBorder="1" applyAlignment="1">
      <alignment wrapText="1"/>
    </xf>
    <xf numFmtId="0" fontId="1" fillId="0" borderId="15" xfId="0" applyFont="1" applyBorder="1" applyAlignment="1">
      <alignment wrapText="1"/>
    </xf>
    <xf numFmtId="0" fontId="9" fillId="0" borderId="20" xfId="0" applyFont="1" applyBorder="1" applyAlignment="1">
      <alignment wrapText="1"/>
    </xf>
    <xf numFmtId="4" fontId="1" fillId="0" borderId="0" xfId="0" applyNumberFormat="1" applyFont="1"/>
    <xf numFmtId="42" fontId="1" fillId="0" borderId="0" xfId="0" applyNumberFormat="1" applyFont="1"/>
    <xf numFmtId="44" fontId="1" fillId="0" borderId="0" xfId="0" applyNumberFormat="1" applyFont="1"/>
    <xf numFmtId="42" fontId="1" fillId="3" borderId="13" xfId="0" applyNumberFormat="1" applyFont="1" applyFill="1" applyBorder="1"/>
    <xf numFmtId="0" fontId="6" fillId="0" borderId="4" xfId="0" applyFont="1" applyBorder="1" applyAlignment="1">
      <alignment vertical="center"/>
    </xf>
    <xf numFmtId="43" fontId="1" fillId="0" borderId="0" xfId="1" applyFont="1" applyFill="1"/>
    <xf numFmtId="0" fontId="1" fillId="3" borderId="6" xfId="0" applyFont="1" applyFill="1" applyBorder="1" applyAlignment="1">
      <alignment horizontal="center" vertical="center" wrapText="1"/>
    </xf>
    <xf numFmtId="164" fontId="1" fillId="3" borderId="6" xfId="0" applyNumberFormat="1" applyFont="1" applyFill="1" applyBorder="1" applyAlignment="1">
      <alignment horizontal="center" vertical="center" wrapText="1"/>
    </xf>
    <xf numFmtId="0" fontId="1" fillId="3" borderId="6" xfId="0" applyFont="1" applyFill="1" applyBorder="1" applyAlignment="1">
      <alignment horizontal="center" vertical="center"/>
    </xf>
    <xf numFmtId="42" fontId="1" fillId="3" borderId="6" xfId="0" applyNumberFormat="1" applyFont="1" applyFill="1" applyBorder="1" applyAlignment="1">
      <alignment horizontal="center" vertical="center"/>
    </xf>
    <xf numFmtId="42" fontId="1" fillId="3" borderId="13" xfId="0" applyNumberFormat="1" applyFont="1" applyFill="1" applyBorder="1" applyAlignment="1">
      <alignment horizontal="center" vertical="center"/>
    </xf>
    <xf numFmtId="42" fontId="1" fillId="3" borderId="11" xfId="0" applyNumberFormat="1" applyFont="1" applyFill="1" applyBorder="1" applyAlignment="1">
      <alignment horizontal="center" vertical="center"/>
    </xf>
    <xf numFmtId="42" fontId="13" fillId="4" borderId="0" xfId="0" applyNumberFormat="1" applyFont="1" applyFill="1" applyAlignment="1">
      <alignment horizontal="center" vertical="center"/>
    </xf>
    <xf numFmtId="42" fontId="1" fillId="4" borderId="11" xfId="0" applyNumberFormat="1" applyFont="1" applyFill="1" applyBorder="1" applyAlignment="1">
      <alignment horizontal="center" vertical="center"/>
    </xf>
    <xf numFmtId="0" fontId="11" fillId="3" borderId="6" xfId="0" applyFont="1" applyFill="1" applyBorder="1" applyAlignment="1">
      <alignment horizontal="center" vertical="center" wrapText="1"/>
    </xf>
    <xf numFmtId="3" fontId="1" fillId="3" borderId="6" xfId="0" applyNumberFormat="1" applyFont="1" applyFill="1" applyBorder="1" applyAlignment="1">
      <alignment horizontal="right" vertical="center" wrapText="1"/>
    </xf>
    <xf numFmtId="42" fontId="1" fillId="3" borderId="6" xfId="0" applyNumberFormat="1" applyFont="1" applyFill="1" applyBorder="1" applyAlignment="1">
      <alignment horizontal="right" vertical="center" wrapText="1"/>
    </xf>
    <xf numFmtId="165" fontId="1" fillId="3" borderId="6" xfId="0" applyNumberFormat="1" applyFont="1" applyFill="1" applyBorder="1" applyAlignment="1">
      <alignment horizontal="right" vertical="center" wrapText="1"/>
    </xf>
    <xf numFmtId="166" fontId="1" fillId="3" borderId="6" xfId="0" applyNumberFormat="1" applyFont="1" applyFill="1" applyBorder="1" applyAlignment="1">
      <alignment horizontal="right" vertical="center" wrapText="1"/>
    </xf>
    <xf numFmtId="10" fontId="1" fillId="3" borderId="6" xfId="0" applyNumberFormat="1" applyFont="1" applyFill="1" applyBorder="1" applyAlignment="1">
      <alignment horizontal="right" vertical="center" wrapText="1"/>
    </xf>
    <xf numFmtId="0" fontId="1" fillId="3" borderId="6" xfId="0" applyFont="1" applyFill="1" applyBorder="1" applyAlignment="1">
      <alignment horizontal="right" vertical="center" wrapText="1"/>
    </xf>
    <xf numFmtId="169" fontId="1" fillId="3" borderId="6" xfId="0" applyNumberFormat="1" applyFont="1" applyFill="1" applyBorder="1" applyAlignment="1">
      <alignment horizontal="right" vertical="center" wrapText="1"/>
    </xf>
    <xf numFmtId="10" fontId="1" fillId="3" borderId="6" xfId="0" applyNumberFormat="1" applyFont="1" applyFill="1" applyBorder="1" applyAlignment="1">
      <alignment horizontal="center" vertical="center"/>
    </xf>
    <xf numFmtId="167" fontId="1" fillId="3" borderId="6" xfId="0" applyNumberFormat="1" applyFont="1" applyFill="1" applyBorder="1" applyAlignment="1">
      <alignment horizontal="center" vertical="center"/>
    </xf>
    <xf numFmtId="44" fontId="1" fillId="3" borderId="6" xfId="0" applyNumberFormat="1" applyFont="1" applyFill="1" applyBorder="1" applyAlignment="1">
      <alignment horizontal="center" vertical="center"/>
    </xf>
    <xf numFmtId="3" fontId="1" fillId="3" borderId="6" xfId="0" applyNumberFormat="1" applyFont="1" applyFill="1" applyBorder="1" applyAlignment="1">
      <alignment horizontal="center" vertical="center"/>
    </xf>
    <xf numFmtId="167" fontId="1" fillId="0" borderId="13" xfId="0" applyNumberFormat="1" applyFont="1" applyBorder="1" applyAlignment="1">
      <alignment horizontal="center" vertical="center"/>
    </xf>
    <xf numFmtId="10" fontId="1" fillId="0" borderId="13" xfId="0" applyNumberFormat="1" applyFont="1" applyBorder="1" applyAlignment="1">
      <alignment horizontal="center" vertical="center"/>
    </xf>
    <xf numFmtId="42" fontId="1" fillId="0" borderId="13" xfId="0" applyNumberFormat="1" applyFont="1" applyBorder="1" applyAlignment="1">
      <alignment horizontal="center" vertical="center"/>
    </xf>
    <xf numFmtId="0" fontId="1" fillId="0" borderId="0" xfId="0" applyFont="1" applyAlignment="1">
      <alignment horizontal="center" vertical="center"/>
    </xf>
    <xf numFmtId="164" fontId="1" fillId="3" borderId="6" xfId="0" applyNumberFormat="1" applyFont="1" applyFill="1" applyBorder="1" applyAlignment="1">
      <alignment horizontal="center" vertical="center"/>
    </xf>
    <xf numFmtId="170" fontId="1" fillId="3" borderId="6" xfId="1" applyNumberFormat="1" applyFont="1" applyFill="1" applyBorder="1" applyAlignment="1">
      <alignment horizontal="center" vertical="center"/>
    </xf>
    <xf numFmtId="170" fontId="1" fillId="0" borderId="13" xfId="0" applyNumberFormat="1" applyFont="1" applyBorder="1" applyAlignment="1">
      <alignment horizontal="center" vertical="center"/>
    </xf>
    <xf numFmtId="0" fontId="14" fillId="0" borderId="0" xfId="0" applyFont="1"/>
    <xf numFmtId="164" fontId="15" fillId="3" borderId="6" xfId="0" applyNumberFormat="1" applyFont="1" applyFill="1" applyBorder="1" applyAlignment="1">
      <alignment horizontal="center" vertical="center" wrapText="1"/>
    </xf>
    <xf numFmtId="0" fontId="15" fillId="3" borderId="6" xfId="0" applyFont="1" applyFill="1" applyBorder="1" applyAlignment="1">
      <alignment horizontal="center" vertical="center"/>
    </xf>
    <xf numFmtId="0" fontId="1" fillId="4" borderId="6" xfId="0" applyFont="1" applyFill="1" applyBorder="1" applyAlignment="1">
      <alignment horizontal="center"/>
    </xf>
    <xf numFmtId="43" fontId="1" fillId="0" borderId="0" xfId="1" applyFont="1"/>
    <xf numFmtId="43" fontId="1" fillId="0" borderId="0" xfId="0" applyNumberFormat="1" applyFont="1"/>
    <xf numFmtId="171" fontId="1" fillId="3" borderId="6" xfId="0" applyNumberFormat="1" applyFont="1" applyFill="1" applyBorder="1"/>
    <xf numFmtId="42" fontId="1" fillId="3" borderId="21" xfId="0" applyNumberFormat="1" applyFont="1" applyFill="1" applyBorder="1"/>
    <xf numFmtId="3" fontId="1" fillId="0" borderId="0" xfId="0" applyNumberFormat="1" applyFont="1"/>
    <xf numFmtId="14" fontId="1" fillId="3" borderId="6" xfId="0" applyNumberFormat="1" applyFont="1" applyFill="1" applyBorder="1" applyAlignment="1">
      <alignment horizontal="center" vertical="center"/>
    </xf>
    <xf numFmtId="3" fontId="1" fillId="3" borderId="6" xfId="1" applyNumberFormat="1" applyFont="1" applyFill="1" applyBorder="1" applyAlignment="1">
      <alignment horizontal="center" vertical="center"/>
    </xf>
    <xf numFmtId="10" fontId="0" fillId="0" borderId="4" xfId="2" applyNumberFormat="1" applyFont="1" applyBorder="1" applyAlignment="1">
      <alignment vertical="center"/>
    </xf>
    <xf numFmtId="14" fontId="1" fillId="3" borderId="6" xfId="0" applyNumberFormat="1" applyFont="1" applyFill="1" applyBorder="1" applyAlignment="1">
      <alignment horizontal="left"/>
    </xf>
    <xf numFmtId="10" fontId="1" fillId="3" borderId="6" xfId="0" applyNumberFormat="1" applyFont="1" applyFill="1" applyBorder="1" applyAlignment="1">
      <alignment horizontal="right"/>
    </xf>
    <xf numFmtId="10" fontId="1" fillId="3" borderId="6" xfId="2" applyNumberFormat="1" applyFont="1" applyFill="1" applyBorder="1" applyAlignment="1">
      <alignment horizontal="center"/>
    </xf>
    <xf numFmtId="172" fontId="1" fillId="3" borderId="6" xfId="0" applyNumberFormat="1" applyFont="1" applyFill="1" applyBorder="1"/>
    <xf numFmtId="10" fontId="1" fillId="3" borderId="6" xfId="2" applyNumberFormat="1" applyFont="1" applyFill="1" applyBorder="1" applyAlignment="1">
      <alignment horizontal="center" vertical="center"/>
    </xf>
    <xf numFmtId="0" fontId="1" fillId="0" borderId="10" xfId="0" applyFont="1" applyBorder="1" applyAlignment="1">
      <alignment horizontal="center"/>
    </xf>
    <xf numFmtId="0" fontId="1" fillId="0" borderId="14" xfId="0" applyFont="1" applyBorder="1" applyAlignment="1">
      <alignment horizontal="center"/>
    </xf>
    <xf numFmtId="0" fontId="1" fillId="0" borderId="12" xfId="0" applyFont="1" applyBorder="1" applyAlignment="1">
      <alignment horizontal="center"/>
    </xf>
    <xf numFmtId="0" fontId="1" fillId="0" borderId="6" xfId="0" applyFont="1" applyBorder="1" applyAlignment="1">
      <alignment horizontal="center"/>
    </xf>
    <xf numFmtId="0" fontId="1" fillId="2" borderId="4" xfId="0" applyFont="1" applyFill="1" applyBorder="1" applyAlignment="1">
      <alignment vertical="top" wrapText="1"/>
    </xf>
    <xf numFmtId="0" fontId="6" fillId="2" borderId="0" xfId="0" applyFont="1" applyFill="1" applyAlignment="1">
      <alignment vertical="top" wrapText="1"/>
    </xf>
    <xf numFmtId="0" fontId="6" fillId="2" borderId="5" xfId="0" applyFont="1" applyFill="1" applyBorder="1" applyAlignment="1">
      <alignment vertical="top" wrapText="1"/>
    </xf>
    <xf numFmtId="0" fontId="6" fillId="2" borderId="4" xfId="0" applyFont="1" applyFill="1" applyBorder="1" applyAlignment="1">
      <alignment vertical="top" wrapText="1"/>
    </xf>
    <xf numFmtId="0" fontId="1" fillId="2" borderId="0" xfId="0" applyFont="1" applyFill="1" applyAlignment="1">
      <alignment vertical="top" wrapText="1"/>
    </xf>
    <xf numFmtId="0" fontId="1" fillId="2" borderId="5" xfId="0" applyFont="1" applyFill="1" applyBorder="1" applyAlignment="1">
      <alignment vertical="top" wrapText="1"/>
    </xf>
    <xf numFmtId="0" fontId="1" fillId="2" borderId="7" xfId="0" applyFont="1" applyFill="1" applyBorder="1" applyAlignment="1">
      <alignment horizontal="left" vertical="top" wrapText="1"/>
    </xf>
    <xf numFmtId="0" fontId="1" fillId="2" borderId="8" xfId="0" applyFont="1" applyFill="1" applyBorder="1" applyAlignment="1">
      <alignment horizontal="left" vertical="top" wrapText="1"/>
    </xf>
    <xf numFmtId="0" fontId="1" fillId="2" borderId="9" xfId="0" applyFont="1" applyFill="1" applyBorder="1" applyAlignment="1">
      <alignment horizontal="left" vertical="top" wrapText="1"/>
    </xf>
    <xf numFmtId="0" fontId="1" fillId="0" borderId="0" xfId="0" applyFont="1" applyAlignment="1">
      <alignment horizontal="center"/>
    </xf>
  </cellXfs>
  <cellStyles count="4">
    <cellStyle name="Comma" xfId="1" builtinId="3"/>
    <cellStyle name="Comma 2" xfId="3" xr:uid="{30C3D1BD-6908-4925-B181-5586323B8323}"/>
    <cellStyle name="Normal" xfId="0" builtinId="0"/>
    <cellStyle name="Percent"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381"/>
  <sheetViews>
    <sheetView tabSelected="1" topLeftCell="A64" zoomScale="90" zoomScaleNormal="90" workbookViewId="0">
      <selection activeCell="A8" sqref="A8:C8"/>
    </sheetView>
  </sheetViews>
  <sheetFormatPr defaultColWidth="9.08984375" defaultRowHeight="12.5" x14ac:dyDescent="0.25"/>
  <cols>
    <col min="1" max="1" width="54.81640625" customWidth="1"/>
    <col min="2" max="2" width="31.1796875" customWidth="1"/>
    <col min="3" max="3" width="21.08984375" customWidth="1"/>
    <col min="4" max="4" width="15.36328125" bestFit="1" customWidth="1"/>
    <col min="5" max="5" width="21.08984375" customWidth="1"/>
    <col min="6" max="6" width="16.08984375" customWidth="1"/>
    <col min="7" max="7" width="23.6328125" customWidth="1"/>
    <col min="8" max="8" width="19.26953125" customWidth="1"/>
    <col min="9" max="9" width="24.08984375" customWidth="1"/>
    <col min="10" max="11" width="12.81640625" customWidth="1"/>
    <col min="12" max="12" width="13.81640625" customWidth="1"/>
    <col min="13" max="13" width="20.6328125" customWidth="1"/>
    <col min="14" max="14" width="15.08984375" customWidth="1"/>
  </cols>
  <sheetData>
    <row r="1" spans="1:7" ht="25.5" customHeight="1" x14ac:dyDescent="0.5">
      <c r="A1" s="1" t="s">
        <v>0</v>
      </c>
    </row>
    <row r="2" spans="1:7" ht="25.5" customHeight="1" x14ac:dyDescent="0.5">
      <c r="A2" s="1"/>
    </row>
    <row r="3" spans="1:7" s="5" customFormat="1" ht="25.5" customHeight="1" x14ac:dyDescent="0.3">
      <c r="A3" s="2" t="s">
        <v>1</v>
      </c>
      <c r="B3" s="3"/>
      <c r="C3" s="4"/>
      <c r="E3"/>
      <c r="F3"/>
      <c r="G3"/>
    </row>
    <row r="4" spans="1:7" s="5" customFormat="1" ht="103.5" customHeight="1" x14ac:dyDescent="0.25">
      <c r="A4" s="109" t="s">
        <v>319</v>
      </c>
      <c r="B4" s="110"/>
      <c r="C4" s="111"/>
      <c r="E4"/>
      <c r="F4"/>
      <c r="G4"/>
    </row>
    <row r="5" spans="1:7" s="5" customFormat="1" ht="25.5" customHeight="1" x14ac:dyDescent="0.3">
      <c r="A5" s="6" t="s">
        <v>2</v>
      </c>
      <c r="B5" s="7"/>
      <c r="C5" s="8"/>
      <c r="E5"/>
      <c r="F5"/>
      <c r="G5"/>
    </row>
    <row r="6" spans="1:7" s="5" customFormat="1" ht="25.5" customHeight="1" x14ac:dyDescent="0.25">
      <c r="A6" s="112" t="s">
        <v>3</v>
      </c>
      <c r="B6" s="110"/>
      <c r="C6" s="111"/>
      <c r="E6"/>
      <c r="F6"/>
      <c r="G6"/>
    </row>
    <row r="7" spans="1:7" s="5" customFormat="1" ht="25.5" customHeight="1" x14ac:dyDescent="0.3">
      <c r="A7" s="9" t="s">
        <v>4</v>
      </c>
      <c r="B7" s="7"/>
      <c r="C7" s="8"/>
      <c r="E7"/>
      <c r="F7"/>
      <c r="G7"/>
    </row>
    <row r="8" spans="1:7" s="5" customFormat="1" ht="60" customHeight="1" x14ac:dyDescent="0.25">
      <c r="A8" s="109" t="s">
        <v>318</v>
      </c>
      <c r="B8" s="113"/>
      <c r="C8" s="114"/>
      <c r="E8"/>
      <c r="F8"/>
      <c r="G8"/>
    </row>
    <row r="9" spans="1:7" s="5" customFormat="1" ht="96" customHeight="1" x14ac:dyDescent="0.25">
      <c r="A9" s="115" t="s">
        <v>266</v>
      </c>
      <c r="B9" s="116"/>
      <c r="C9" s="117"/>
      <c r="E9"/>
      <c r="F9"/>
      <c r="G9"/>
    </row>
    <row r="10" spans="1:7" s="5" customFormat="1" ht="19.5" customHeight="1" x14ac:dyDescent="0.25">
      <c r="A10" s="10"/>
      <c r="E10"/>
      <c r="F10"/>
      <c r="G10"/>
    </row>
    <row r="11" spans="1:7" s="12" customFormat="1" ht="12.5" customHeight="1" x14ac:dyDescent="0.3">
      <c r="A11" s="11" t="s">
        <v>5</v>
      </c>
    </row>
    <row r="12" spans="1:7" s="12" customFormat="1" x14ac:dyDescent="0.25">
      <c r="A12" s="31" t="s">
        <v>6</v>
      </c>
      <c r="B12" s="61" t="s">
        <v>267</v>
      </c>
    </row>
    <row r="13" spans="1:7" s="12" customFormat="1" ht="25" x14ac:dyDescent="0.25">
      <c r="A13" s="31" t="s">
        <v>7</v>
      </c>
      <c r="B13" s="61" t="s">
        <v>329</v>
      </c>
    </row>
    <row r="14" spans="1:7" s="12" customFormat="1" ht="50" x14ac:dyDescent="0.25">
      <c r="A14" s="31" t="s">
        <v>8</v>
      </c>
      <c r="B14" s="61" t="s">
        <v>335</v>
      </c>
    </row>
    <row r="15" spans="1:7" s="12" customFormat="1" x14ac:dyDescent="0.25">
      <c r="A15" s="31" t="s">
        <v>9</v>
      </c>
      <c r="B15" s="89">
        <v>46076</v>
      </c>
    </row>
    <row r="16" spans="1:7" s="12" customFormat="1" x14ac:dyDescent="0.25">
      <c r="A16" s="31" t="s">
        <v>10</v>
      </c>
      <c r="B16" s="62">
        <v>46023</v>
      </c>
    </row>
    <row r="17" spans="1:10" s="12" customFormat="1" x14ac:dyDescent="0.25">
      <c r="A17" s="31" t="s">
        <v>11</v>
      </c>
      <c r="B17" s="62">
        <v>46053</v>
      </c>
    </row>
    <row r="18" spans="1:10" s="12" customFormat="1" ht="87.5" x14ac:dyDescent="0.25">
      <c r="A18" s="31" t="s">
        <v>12</v>
      </c>
      <c r="B18" s="62" t="s">
        <v>328</v>
      </c>
    </row>
    <row r="19" spans="1:10" s="12" customFormat="1" x14ac:dyDescent="0.25"/>
    <row r="20" spans="1:10" s="12" customFormat="1" ht="13" x14ac:dyDescent="0.3">
      <c r="A20" s="11" t="s">
        <v>13</v>
      </c>
    </row>
    <row r="21" spans="1:10" s="12" customFormat="1" x14ac:dyDescent="0.25">
      <c r="B21" s="36" t="s">
        <v>14</v>
      </c>
      <c r="C21" s="108" t="s">
        <v>15</v>
      </c>
      <c r="D21" s="108"/>
      <c r="E21" s="108" t="s">
        <v>16</v>
      </c>
      <c r="F21" s="108"/>
      <c r="G21" s="118"/>
      <c r="H21" s="118"/>
      <c r="I21" s="118"/>
      <c r="J21" s="118"/>
    </row>
    <row r="22" spans="1:10" s="12" customFormat="1" x14ac:dyDescent="0.25">
      <c r="B22" s="15"/>
      <c r="C22" s="15" t="s">
        <v>17</v>
      </c>
      <c r="D22" s="17" t="s">
        <v>18</v>
      </c>
      <c r="E22" s="15" t="s">
        <v>17</v>
      </c>
      <c r="F22" s="17" t="s">
        <v>18</v>
      </c>
      <c r="G22" s="22"/>
      <c r="H22" s="22"/>
      <c r="I22" s="22"/>
      <c r="J22" s="22"/>
    </row>
    <row r="23" spans="1:10" s="12" customFormat="1" x14ac:dyDescent="0.25">
      <c r="A23" s="18" t="s">
        <v>19</v>
      </c>
      <c r="B23" s="16"/>
      <c r="C23" s="90" t="s">
        <v>269</v>
      </c>
      <c r="D23" s="90" t="s">
        <v>332</v>
      </c>
      <c r="E23" s="90" t="s">
        <v>269</v>
      </c>
      <c r="F23" s="90" t="s">
        <v>333</v>
      </c>
    </row>
    <row r="24" spans="1:10" s="12" customFormat="1" x14ac:dyDescent="0.25">
      <c r="A24" s="19" t="s">
        <v>20</v>
      </c>
      <c r="B24" s="35" t="s">
        <v>267</v>
      </c>
      <c r="C24" s="63" t="s">
        <v>274</v>
      </c>
      <c r="D24" s="63" t="s">
        <v>278</v>
      </c>
      <c r="E24" s="63" t="s">
        <v>275</v>
      </c>
      <c r="F24" s="63" t="s">
        <v>276</v>
      </c>
    </row>
    <row r="25" spans="1:10" s="12" customFormat="1" x14ac:dyDescent="0.25">
      <c r="A25" s="19" t="s">
        <v>21</v>
      </c>
      <c r="B25" s="35" t="s">
        <v>267</v>
      </c>
      <c r="C25" s="63" t="s">
        <v>274</v>
      </c>
      <c r="D25" s="63" t="s">
        <v>278</v>
      </c>
      <c r="E25" s="63" t="s">
        <v>275</v>
      </c>
      <c r="F25" s="63" t="s">
        <v>276</v>
      </c>
    </row>
    <row r="26" spans="1:10" s="12" customFormat="1" x14ac:dyDescent="0.25">
      <c r="A26" s="19" t="s">
        <v>22</v>
      </c>
      <c r="B26" s="35" t="s">
        <v>267</v>
      </c>
      <c r="C26" s="63" t="s">
        <v>274</v>
      </c>
      <c r="D26" s="63" t="s">
        <v>278</v>
      </c>
      <c r="E26" s="63" t="s">
        <v>275</v>
      </c>
      <c r="F26" s="63" t="s">
        <v>276</v>
      </c>
    </row>
    <row r="27" spans="1:10" s="12" customFormat="1" x14ac:dyDescent="0.25">
      <c r="A27" s="19" t="s">
        <v>23</v>
      </c>
      <c r="B27" s="35" t="s">
        <v>268</v>
      </c>
      <c r="C27" s="63" t="s">
        <v>270</v>
      </c>
      <c r="D27" s="63" t="s">
        <v>271</v>
      </c>
      <c r="E27" s="63" t="s">
        <v>272</v>
      </c>
      <c r="F27" s="63" t="s">
        <v>273</v>
      </c>
    </row>
    <row r="28" spans="1:10" s="12" customFormat="1" x14ac:dyDescent="0.25">
      <c r="A28" s="19" t="s">
        <v>24</v>
      </c>
      <c r="B28" s="35" t="s">
        <v>269</v>
      </c>
      <c r="C28" s="63" t="s">
        <v>269</v>
      </c>
      <c r="D28" s="63" t="s">
        <v>269</v>
      </c>
      <c r="E28" s="63" t="s">
        <v>269</v>
      </c>
      <c r="F28" s="63" t="s">
        <v>269</v>
      </c>
    </row>
    <row r="29" spans="1:10" s="12" customFormat="1" x14ac:dyDescent="0.25">
      <c r="A29" s="19" t="s">
        <v>25</v>
      </c>
      <c r="B29" s="35" t="s">
        <v>267</v>
      </c>
      <c r="C29" s="63" t="s">
        <v>274</v>
      </c>
      <c r="D29" s="63" t="s">
        <v>278</v>
      </c>
      <c r="E29" s="63" t="s">
        <v>275</v>
      </c>
      <c r="F29" s="63" t="s">
        <v>276</v>
      </c>
    </row>
    <row r="30" spans="1:10" s="12" customFormat="1" x14ac:dyDescent="0.25">
      <c r="A30" s="19" t="s">
        <v>26</v>
      </c>
      <c r="B30" s="35" t="s">
        <v>269</v>
      </c>
      <c r="C30" s="63" t="s">
        <v>269</v>
      </c>
      <c r="D30" s="63" t="s">
        <v>269</v>
      </c>
      <c r="E30" s="63" t="s">
        <v>269</v>
      </c>
      <c r="F30" s="63" t="s">
        <v>269</v>
      </c>
    </row>
    <row r="31" spans="1:10" s="12" customFormat="1" x14ac:dyDescent="0.25">
      <c r="A31" s="19" t="s">
        <v>27</v>
      </c>
      <c r="B31" s="35" t="s">
        <v>267</v>
      </c>
      <c r="C31" s="63" t="s">
        <v>274</v>
      </c>
      <c r="D31" s="63" t="s">
        <v>278</v>
      </c>
      <c r="E31" s="63" t="s">
        <v>275</v>
      </c>
      <c r="F31" s="63" t="s">
        <v>276</v>
      </c>
    </row>
    <row r="32" spans="1:10" s="12" customFormat="1" x14ac:dyDescent="0.25">
      <c r="A32" s="19" t="s">
        <v>28</v>
      </c>
      <c r="B32" s="35" t="s">
        <v>269</v>
      </c>
      <c r="C32" s="63" t="s">
        <v>269</v>
      </c>
      <c r="D32" s="63" t="s">
        <v>269</v>
      </c>
      <c r="E32" s="63" t="s">
        <v>269</v>
      </c>
      <c r="F32" s="63" t="s">
        <v>269</v>
      </c>
    </row>
    <row r="33" spans="1:8" s="12" customFormat="1" ht="12.75" customHeight="1" x14ac:dyDescent="0.25">
      <c r="A33" s="19" t="s">
        <v>29</v>
      </c>
      <c r="B33" s="21">
        <v>881702360.33000004</v>
      </c>
      <c r="H33" s="92"/>
    </row>
    <row r="34" spans="1:8" s="12" customFormat="1" ht="12.75" customHeight="1" x14ac:dyDescent="0.25">
      <c r="A34" s="19" t="s">
        <v>30</v>
      </c>
      <c r="B34" s="100" t="s">
        <v>331</v>
      </c>
    </row>
    <row r="35" spans="1:8" s="12" customFormat="1" ht="12.75" customHeight="1" x14ac:dyDescent="0.25">
      <c r="A35" s="19" t="s">
        <v>31</v>
      </c>
      <c r="B35" s="35" t="s">
        <v>330</v>
      </c>
    </row>
    <row r="36" spans="1:8" s="12" customFormat="1" ht="12.75" customHeight="1" x14ac:dyDescent="0.25">
      <c r="A36" s="19" t="s">
        <v>32</v>
      </c>
      <c r="B36" s="102">
        <v>4.3499999999999997E-2</v>
      </c>
    </row>
    <row r="37" spans="1:8" s="12" customFormat="1" ht="12.75" customHeight="1" x14ac:dyDescent="0.25">
      <c r="A37" s="19" t="s">
        <v>33</v>
      </c>
      <c r="B37" s="21">
        <v>9714889.0800000001</v>
      </c>
    </row>
    <row r="38" spans="1:8" s="12" customFormat="1" x14ac:dyDescent="0.25"/>
    <row r="39" spans="1:8" s="12" customFormat="1" ht="13" x14ac:dyDescent="0.3">
      <c r="A39" s="11" t="s">
        <v>34</v>
      </c>
    </row>
    <row r="40" spans="1:8" s="12" customFormat="1" ht="25" x14ac:dyDescent="0.25">
      <c r="B40" s="13" t="s">
        <v>35</v>
      </c>
      <c r="C40" s="13" t="s">
        <v>36</v>
      </c>
      <c r="D40" s="20" t="s">
        <v>37</v>
      </c>
    </row>
    <row r="41" spans="1:8" s="12" customFormat="1" ht="13" x14ac:dyDescent="0.3">
      <c r="A41" s="29" t="s">
        <v>38</v>
      </c>
      <c r="B41" s="50"/>
      <c r="C41" s="50"/>
      <c r="D41" s="50"/>
    </row>
    <row r="42" spans="1:8" s="12" customFormat="1" ht="12.5" customHeight="1" x14ac:dyDescent="0.25">
      <c r="A42" s="40" t="s">
        <v>279</v>
      </c>
      <c r="B42" s="21">
        <f>B137</f>
        <v>3483458.4099999992</v>
      </c>
      <c r="C42" s="21">
        <v>3548739.6300000031</v>
      </c>
      <c r="D42" s="64" t="s">
        <v>269</v>
      </c>
    </row>
    <row r="43" spans="1:8" s="12" customFormat="1" x14ac:dyDescent="0.25">
      <c r="A43" s="40" t="s">
        <v>280</v>
      </c>
      <c r="B43" s="21">
        <v>0</v>
      </c>
      <c r="C43" s="21">
        <v>0</v>
      </c>
      <c r="D43" s="64" t="s">
        <v>269</v>
      </c>
    </row>
    <row r="44" spans="1:8" s="12" customFormat="1" x14ac:dyDescent="0.25">
      <c r="A44" s="40" t="s">
        <v>281</v>
      </c>
      <c r="B44" s="21">
        <v>54631.259262589738</v>
      </c>
      <c r="C44" s="21">
        <v>0</v>
      </c>
      <c r="D44" s="64" t="s">
        <v>269</v>
      </c>
    </row>
    <row r="45" spans="1:8" s="12" customFormat="1" x14ac:dyDescent="0.25">
      <c r="A45" s="40" t="s">
        <v>282</v>
      </c>
      <c r="B45" s="21">
        <v>0</v>
      </c>
      <c r="C45" s="21">
        <v>0</v>
      </c>
      <c r="D45" s="64" t="s">
        <v>269</v>
      </c>
    </row>
    <row r="46" spans="1:8" s="12" customFormat="1" x14ac:dyDescent="0.25">
      <c r="A46" s="40" t="s">
        <v>283</v>
      </c>
      <c r="B46" s="21">
        <v>0</v>
      </c>
      <c r="C46" s="21">
        <v>0</v>
      </c>
      <c r="D46" s="64" t="s">
        <v>269</v>
      </c>
    </row>
    <row r="47" spans="1:8" s="12" customFormat="1" x14ac:dyDescent="0.25">
      <c r="A47" s="40" t="s">
        <v>284</v>
      </c>
      <c r="B47" s="21">
        <v>0</v>
      </c>
      <c r="C47" s="21">
        <v>0</v>
      </c>
      <c r="D47" s="64" t="s">
        <v>269</v>
      </c>
    </row>
    <row r="48" spans="1:8" s="12" customFormat="1" x14ac:dyDescent="0.25">
      <c r="A48" s="40" t="s">
        <v>285</v>
      </c>
      <c r="B48" s="21"/>
      <c r="C48" s="21"/>
      <c r="D48" s="64" t="s">
        <v>269</v>
      </c>
    </row>
    <row r="49" spans="1:4" s="12" customFormat="1" x14ac:dyDescent="0.25">
      <c r="A49" s="40" t="s">
        <v>286</v>
      </c>
      <c r="B49" s="21">
        <v>0</v>
      </c>
      <c r="C49" s="21">
        <v>0</v>
      </c>
      <c r="D49" s="64" t="s">
        <v>269</v>
      </c>
    </row>
    <row r="50" spans="1:4" s="12" customFormat="1" x14ac:dyDescent="0.25">
      <c r="A50" s="40" t="s">
        <v>287</v>
      </c>
      <c r="B50" s="21">
        <v>0</v>
      </c>
      <c r="C50" s="21">
        <v>0</v>
      </c>
      <c r="D50" s="64" t="s">
        <v>269</v>
      </c>
    </row>
    <row r="51" spans="1:4" s="12" customFormat="1" ht="13" thickBot="1" x14ac:dyDescent="0.3">
      <c r="A51" s="41" t="s">
        <v>288</v>
      </c>
      <c r="B51" s="58">
        <v>-636884.95000000007</v>
      </c>
      <c r="C51" s="58">
        <v>0</v>
      </c>
      <c r="D51" s="65" t="s">
        <v>269</v>
      </c>
    </row>
    <row r="52" spans="1:4" s="12" customFormat="1" ht="14" thickTop="1" thickBot="1" x14ac:dyDescent="0.35">
      <c r="A52" s="42" t="s">
        <v>289</v>
      </c>
      <c r="B52" s="95">
        <f>SUM(B42:B51)</f>
        <v>2901204.7192625888</v>
      </c>
      <c r="C52" s="95">
        <v>3548739.6300000031</v>
      </c>
      <c r="D52" s="66" t="s">
        <v>269</v>
      </c>
    </row>
    <row r="53" spans="1:4" s="12" customFormat="1" ht="13" x14ac:dyDescent="0.3">
      <c r="A53" s="44" t="s">
        <v>290</v>
      </c>
      <c r="B53" s="46"/>
      <c r="C53" s="46"/>
      <c r="D53" s="67"/>
    </row>
    <row r="54" spans="1:4" s="12" customFormat="1" x14ac:dyDescent="0.25">
      <c r="A54" s="48" t="s">
        <v>291</v>
      </c>
      <c r="B54" s="21">
        <v>0</v>
      </c>
      <c r="C54" s="21">
        <v>0</v>
      </c>
      <c r="D54" s="64" t="s">
        <v>269</v>
      </c>
    </row>
    <row r="55" spans="1:4" s="12" customFormat="1" ht="25" x14ac:dyDescent="0.25">
      <c r="A55" s="49" t="s">
        <v>292</v>
      </c>
      <c r="B55" s="21">
        <v>13333.333333333334</v>
      </c>
      <c r="C55" s="21">
        <v>0</v>
      </c>
      <c r="D55" s="64" t="s">
        <v>269</v>
      </c>
    </row>
    <row r="56" spans="1:4" s="12" customFormat="1" ht="50" x14ac:dyDescent="0.25">
      <c r="A56" s="49" t="s">
        <v>293</v>
      </c>
      <c r="B56" s="21">
        <v>0</v>
      </c>
      <c r="C56" s="21">
        <v>0</v>
      </c>
      <c r="D56" s="64" t="s">
        <v>269</v>
      </c>
    </row>
    <row r="57" spans="1:4" s="12" customFormat="1" x14ac:dyDescent="0.25">
      <c r="A57" s="48" t="s">
        <v>294</v>
      </c>
      <c r="B57" s="21">
        <v>0</v>
      </c>
      <c r="C57" s="21">
        <v>0</v>
      </c>
      <c r="D57" s="64" t="s">
        <v>269</v>
      </c>
    </row>
    <row r="58" spans="1:4" s="12" customFormat="1" ht="25" x14ac:dyDescent="0.25">
      <c r="A58" s="49" t="s">
        <v>295</v>
      </c>
      <c r="B58" s="21">
        <v>0</v>
      </c>
      <c r="C58" s="21">
        <v>0</v>
      </c>
      <c r="D58" s="64" t="s">
        <v>269</v>
      </c>
    </row>
    <row r="59" spans="1:4" s="12" customFormat="1" x14ac:dyDescent="0.25">
      <c r="A59" s="48" t="s">
        <v>296</v>
      </c>
      <c r="B59" s="21">
        <v>0</v>
      </c>
      <c r="C59" s="21">
        <v>0</v>
      </c>
      <c r="D59" s="64" t="s">
        <v>269</v>
      </c>
    </row>
    <row r="60" spans="1:4" s="12" customFormat="1" x14ac:dyDescent="0.25">
      <c r="A60" s="48" t="s">
        <v>297</v>
      </c>
      <c r="B60" s="21"/>
      <c r="C60" s="21">
        <v>0</v>
      </c>
      <c r="D60" s="64" t="s">
        <v>269</v>
      </c>
    </row>
    <row r="61" spans="1:4" s="12" customFormat="1" x14ac:dyDescent="0.25">
      <c r="A61" s="48" t="s">
        <v>298</v>
      </c>
      <c r="B61" s="21">
        <v>0</v>
      </c>
      <c r="C61" s="21">
        <v>0</v>
      </c>
      <c r="D61" s="64" t="s">
        <v>269</v>
      </c>
    </row>
    <row r="62" spans="1:4" s="12" customFormat="1" x14ac:dyDescent="0.25">
      <c r="A62" s="48" t="s">
        <v>299</v>
      </c>
      <c r="B62" s="21">
        <v>0</v>
      </c>
      <c r="C62" s="21">
        <v>0</v>
      </c>
      <c r="D62" s="64" t="s">
        <v>269</v>
      </c>
    </row>
    <row r="63" spans="1:4" s="12" customFormat="1" x14ac:dyDescent="0.25">
      <c r="A63" s="48" t="s">
        <v>300</v>
      </c>
      <c r="B63" s="21">
        <v>0</v>
      </c>
      <c r="C63" s="21">
        <v>0</v>
      </c>
      <c r="D63" s="64" t="s">
        <v>269</v>
      </c>
    </row>
    <row r="64" spans="1:4" s="12" customFormat="1" x14ac:dyDescent="0.25">
      <c r="A64" s="48" t="s">
        <v>301</v>
      </c>
      <c r="B64" s="21">
        <f>B52-(SUM(B54:B63)+SUM(B65:B66))</f>
        <v>2887621.3859292553</v>
      </c>
      <c r="C64" s="21">
        <v>3548739.6300000031</v>
      </c>
      <c r="D64" s="64" t="s">
        <v>269</v>
      </c>
    </row>
    <row r="65" spans="1:4" s="12" customFormat="1" x14ac:dyDescent="0.25">
      <c r="A65" s="48" t="s">
        <v>302</v>
      </c>
      <c r="B65" s="21">
        <v>0</v>
      </c>
      <c r="C65" s="21">
        <v>0</v>
      </c>
      <c r="D65" s="64" t="s">
        <v>269</v>
      </c>
    </row>
    <row r="66" spans="1:4" s="12" customFormat="1" ht="13" thickBot="1" x14ac:dyDescent="0.3">
      <c r="A66" s="48" t="s">
        <v>303</v>
      </c>
      <c r="B66" s="58">
        <v>250</v>
      </c>
      <c r="C66" s="58">
        <v>0</v>
      </c>
      <c r="D66" s="65" t="s">
        <v>269</v>
      </c>
    </row>
    <row r="67" spans="1:4" s="12" customFormat="1" ht="13.5" thickTop="1" x14ac:dyDescent="0.3">
      <c r="A67" s="47" t="s">
        <v>304</v>
      </c>
      <c r="B67" s="45">
        <f>SUM(B54:B66)</f>
        <v>2901204.7192625888</v>
      </c>
      <c r="C67" s="45">
        <v>3548739.6300000031</v>
      </c>
      <c r="D67" s="66" t="s">
        <v>269</v>
      </c>
    </row>
    <row r="68" spans="1:4" s="12" customFormat="1" ht="13" x14ac:dyDescent="0.3">
      <c r="A68" s="29" t="s">
        <v>39</v>
      </c>
      <c r="B68" s="51"/>
      <c r="C68" s="51"/>
      <c r="D68" s="68"/>
    </row>
    <row r="69" spans="1:4" s="12" customFormat="1" x14ac:dyDescent="0.25">
      <c r="A69" s="19" t="s">
        <v>305</v>
      </c>
      <c r="B69" s="45">
        <f>SUM(B138+B139)</f>
        <v>7955000.7300000032</v>
      </c>
      <c r="C69" s="45">
        <v>22828505.990000054</v>
      </c>
      <c r="D69" s="64" t="s">
        <v>269</v>
      </c>
    </row>
    <row r="70" spans="1:4" s="12" customFormat="1" ht="25.5" thickBot="1" x14ac:dyDescent="0.3">
      <c r="A70" s="13" t="s">
        <v>306</v>
      </c>
      <c r="B70" s="58">
        <v>0</v>
      </c>
      <c r="C70" s="58">
        <v>0</v>
      </c>
      <c r="D70" s="65" t="s">
        <v>269</v>
      </c>
    </row>
    <row r="71" spans="1:4" s="12" customFormat="1" ht="13.5" thickTop="1" x14ac:dyDescent="0.3">
      <c r="A71" s="29" t="s">
        <v>307</v>
      </c>
      <c r="B71" s="45">
        <f>SUM(B69:B70)</f>
        <v>7955000.7300000032</v>
      </c>
      <c r="C71" s="45">
        <v>22828505.990000054</v>
      </c>
      <c r="D71" s="66" t="s">
        <v>269</v>
      </c>
    </row>
    <row r="72" spans="1:4" s="12" customFormat="1" ht="13" x14ac:dyDescent="0.3">
      <c r="A72" s="43" t="s">
        <v>308</v>
      </c>
      <c r="B72" s="51"/>
      <c r="C72" s="51"/>
      <c r="D72" s="68"/>
    </row>
    <row r="73" spans="1:4" s="12" customFormat="1" x14ac:dyDescent="0.25">
      <c r="A73" s="52" t="s">
        <v>309</v>
      </c>
      <c r="B73" s="45">
        <v>0</v>
      </c>
      <c r="C73" s="45">
        <v>0</v>
      </c>
      <c r="D73" s="64" t="s">
        <v>269</v>
      </c>
    </row>
    <row r="74" spans="1:4" s="12" customFormat="1" x14ac:dyDescent="0.25">
      <c r="A74" s="53" t="s">
        <v>310</v>
      </c>
      <c r="B74" s="45">
        <v>0</v>
      </c>
      <c r="C74" s="45">
        <v>0</v>
      </c>
      <c r="D74" s="64" t="s">
        <v>269</v>
      </c>
    </row>
    <row r="75" spans="1:4" s="12" customFormat="1" x14ac:dyDescent="0.25">
      <c r="A75" s="53" t="s">
        <v>311</v>
      </c>
      <c r="B75" s="45">
        <v>0</v>
      </c>
      <c r="C75" s="45">
        <v>0</v>
      </c>
      <c r="D75" s="64" t="s">
        <v>269</v>
      </c>
    </row>
    <row r="76" spans="1:4" s="12" customFormat="1" x14ac:dyDescent="0.25">
      <c r="A76" s="53" t="s">
        <v>312</v>
      </c>
      <c r="B76" s="45">
        <v>0</v>
      </c>
      <c r="C76" s="45">
        <v>0</v>
      </c>
      <c r="D76" s="64" t="s">
        <v>269</v>
      </c>
    </row>
    <row r="77" spans="1:4" s="12" customFormat="1" x14ac:dyDescent="0.25">
      <c r="A77" s="53" t="s">
        <v>313</v>
      </c>
      <c r="B77" s="45">
        <v>0</v>
      </c>
      <c r="C77" s="45">
        <v>0</v>
      </c>
      <c r="D77" s="64" t="s">
        <v>269</v>
      </c>
    </row>
    <row r="78" spans="1:4" s="12" customFormat="1" ht="13" thickBot="1" x14ac:dyDescent="0.3">
      <c r="A78" s="53" t="s">
        <v>314</v>
      </c>
      <c r="B78" s="58">
        <f>B71</f>
        <v>7955000.7300000032</v>
      </c>
      <c r="C78" s="58">
        <v>22828505.990000054</v>
      </c>
      <c r="D78" s="65" t="s">
        <v>269</v>
      </c>
    </row>
    <row r="79" spans="1:4" s="12" customFormat="1" ht="14" thickTop="1" thickBot="1" x14ac:dyDescent="0.35">
      <c r="A79" s="54" t="s">
        <v>315</v>
      </c>
      <c r="B79" s="45">
        <f>SUM(B73:B78)</f>
        <v>7955000.7300000032</v>
      </c>
      <c r="C79" s="45">
        <v>22828505.990000054</v>
      </c>
      <c r="D79" s="66" t="s">
        <v>269</v>
      </c>
    </row>
    <row r="80" spans="1:4" s="12" customFormat="1" x14ac:dyDescent="0.25">
      <c r="A80" s="19" t="s">
        <v>40</v>
      </c>
      <c r="B80" s="21">
        <v>5899929.46</v>
      </c>
      <c r="C80" s="21">
        <v>5228703.37</v>
      </c>
      <c r="D80" s="64" t="s">
        <v>269</v>
      </c>
    </row>
    <row r="81" spans="1:4" s="12" customFormat="1" x14ac:dyDescent="0.25">
      <c r="A81" s="19" t="s">
        <v>41</v>
      </c>
      <c r="B81" s="21">
        <f>B52</f>
        <v>2901204.7192625888</v>
      </c>
      <c r="C81" s="21">
        <v>3548739.6300000031</v>
      </c>
      <c r="D81" s="64" t="s">
        <v>269</v>
      </c>
    </row>
    <row r="82" spans="1:4" s="12" customFormat="1" x14ac:dyDescent="0.25">
      <c r="A82" s="19" t="s">
        <v>42</v>
      </c>
      <c r="B82" s="21">
        <f>SUM(B139+B138)</f>
        <v>7955000.7300000032</v>
      </c>
      <c r="C82" s="21">
        <v>22828505.990000054</v>
      </c>
      <c r="D82" s="64" t="s">
        <v>269</v>
      </c>
    </row>
    <row r="83" spans="1:4" s="12" customFormat="1" x14ac:dyDescent="0.25">
      <c r="A83" s="19" t="s">
        <v>43</v>
      </c>
      <c r="B83" s="21">
        <v>0</v>
      </c>
      <c r="C83" s="21">
        <v>0</v>
      </c>
      <c r="D83" s="64" t="s">
        <v>269</v>
      </c>
    </row>
    <row r="84" spans="1:4" s="12" customFormat="1" x14ac:dyDescent="0.25"/>
    <row r="85" spans="1:4" s="12" customFormat="1" ht="13" x14ac:dyDescent="0.3">
      <c r="A85" s="11" t="s">
        <v>44</v>
      </c>
    </row>
    <row r="86" spans="1:4" s="12" customFormat="1" x14ac:dyDescent="0.25">
      <c r="B86" s="14" t="s">
        <v>45</v>
      </c>
      <c r="C86" s="19" t="s">
        <v>46</v>
      </c>
      <c r="D86" s="22"/>
    </row>
    <row r="87" spans="1:4" s="12" customFormat="1" x14ac:dyDescent="0.25">
      <c r="A87" s="19" t="s">
        <v>47</v>
      </c>
      <c r="B87" s="21">
        <v>832818709.30634999</v>
      </c>
      <c r="C87" s="69" t="s">
        <v>48</v>
      </c>
      <c r="D87" s="23"/>
    </row>
    <row r="88" spans="1:4" s="12" customFormat="1" ht="20" x14ac:dyDescent="0.25">
      <c r="A88" s="19" t="s">
        <v>49</v>
      </c>
      <c r="B88" s="103">
        <f>B82</f>
        <v>7955000.7300000032</v>
      </c>
      <c r="C88" s="69" t="s">
        <v>50</v>
      </c>
      <c r="D88" s="23"/>
    </row>
    <row r="89" spans="1:4" s="12" customFormat="1" ht="23" customHeight="1" x14ac:dyDescent="0.25">
      <c r="A89" s="19" t="s">
        <v>51</v>
      </c>
      <c r="B89" s="94">
        <v>0</v>
      </c>
      <c r="C89" s="69" t="s">
        <v>52</v>
      </c>
      <c r="D89" s="23"/>
    </row>
    <row r="90" spans="1:4" s="12" customFormat="1" x14ac:dyDescent="0.25">
      <c r="A90" s="19" t="s">
        <v>53</v>
      </c>
      <c r="B90" s="21">
        <v>0</v>
      </c>
      <c r="C90" s="69" t="s">
        <v>54</v>
      </c>
      <c r="D90" s="23"/>
    </row>
    <row r="91" spans="1:4" s="12" customFormat="1" x14ac:dyDescent="0.25">
      <c r="A91" s="19" t="s">
        <v>55</v>
      </c>
      <c r="B91" s="21">
        <v>270391.26500000001</v>
      </c>
      <c r="C91" s="69" t="s">
        <v>57</v>
      </c>
      <c r="D91" s="23"/>
    </row>
    <row r="92" spans="1:4" s="12" customFormat="1" x14ac:dyDescent="0.25">
      <c r="A92" s="19" t="s">
        <v>56</v>
      </c>
      <c r="B92" s="21">
        <v>22500000</v>
      </c>
      <c r="C92" s="69" t="s">
        <v>58</v>
      </c>
      <c r="D92" s="23"/>
    </row>
    <row r="93" spans="1:4" s="12" customFormat="1" ht="12.75" customHeight="1" x14ac:dyDescent="0.25">
      <c r="A93" s="19" t="s">
        <v>59</v>
      </c>
      <c r="B93" s="21">
        <f>SUM(B87:B90)-SUM(B91:B92)</f>
        <v>818003318.77135003</v>
      </c>
    </row>
    <row r="94" spans="1:4" s="12" customFormat="1" ht="12.75" customHeight="1" x14ac:dyDescent="0.25">
      <c r="A94" s="19" t="s">
        <v>60</v>
      </c>
      <c r="B94" s="38" t="s">
        <v>277</v>
      </c>
      <c r="C94" s="59"/>
    </row>
    <row r="95" spans="1:4" s="12" customFormat="1" x14ac:dyDescent="0.25">
      <c r="A95" s="19" t="s">
        <v>61</v>
      </c>
      <c r="B95" s="37" t="s">
        <v>337</v>
      </c>
      <c r="C95" s="34"/>
    </row>
    <row r="96" spans="1:4" s="12" customFormat="1" x14ac:dyDescent="0.25">
      <c r="A96" s="19" t="s">
        <v>62</v>
      </c>
      <c r="B96" s="101">
        <v>0.92500000000000004</v>
      </c>
      <c r="C96" s="34"/>
    </row>
    <row r="97" spans="1:7" s="12" customFormat="1" x14ac:dyDescent="0.25">
      <c r="A97" s="19" t="s">
        <v>63</v>
      </c>
      <c r="B97" s="101">
        <v>0.94</v>
      </c>
      <c r="C97" s="34"/>
    </row>
    <row r="98" spans="1:7" s="12" customFormat="1" x14ac:dyDescent="0.25">
      <c r="A98" s="19" t="s">
        <v>64</v>
      </c>
      <c r="B98" s="37" t="s">
        <v>269</v>
      </c>
      <c r="C98" s="34"/>
    </row>
    <row r="99" spans="1:7" s="12" customFormat="1" x14ac:dyDescent="0.25">
      <c r="A99" s="19" t="s">
        <v>65</v>
      </c>
      <c r="B99" s="37" t="s">
        <v>269</v>
      </c>
      <c r="C99" s="34"/>
    </row>
    <row r="100" spans="1:7" s="12" customFormat="1" x14ac:dyDescent="0.25">
      <c r="A100" s="19" t="s">
        <v>66</v>
      </c>
      <c r="B100" s="21">
        <f>B93-B106</f>
        <v>318003318.77135003</v>
      </c>
      <c r="C100" s="99"/>
    </row>
    <row r="101" spans="1:7" s="12" customFormat="1" x14ac:dyDescent="0.25">
      <c r="A101" s="19" t="s">
        <v>67</v>
      </c>
      <c r="B101" s="101">
        <f>B100/B106</f>
        <v>0.63600663754270004</v>
      </c>
      <c r="C101" s="34"/>
    </row>
    <row r="102" spans="1:7" s="12" customFormat="1" x14ac:dyDescent="0.25">
      <c r="A102" s="19"/>
      <c r="B102" s="19"/>
      <c r="C102" s="34"/>
    </row>
    <row r="103" spans="1:7" s="12" customFormat="1" ht="13" x14ac:dyDescent="0.3">
      <c r="A103" s="11" t="s">
        <v>68</v>
      </c>
    </row>
    <row r="104" spans="1:7" s="12" customFormat="1" x14ac:dyDescent="0.25">
      <c r="A104" s="13" t="s">
        <v>69</v>
      </c>
      <c r="B104" s="71" t="s">
        <v>334</v>
      </c>
    </row>
    <row r="105" spans="1:7" s="12" customFormat="1" x14ac:dyDescent="0.25">
      <c r="A105" s="13" t="s">
        <v>70</v>
      </c>
      <c r="B105" s="76" t="s">
        <v>316</v>
      </c>
      <c r="C105" s="39"/>
    </row>
    <row r="106" spans="1:7" s="12" customFormat="1" ht="25" x14ac:dyDescent="0.25">
      <c r="A106" s="13" t="s">
        <v>71</v>
      </c>
      <c r="B106" s="71">
        <v>500000000</v>
      </c>
      <c r="C106" s="39"/>
    </row>
    <row r="107" spans="1:7" s="12" customFormat="1" ht="25" x14ac:dyDescent="0.25">
      <c r="A107" s="13" t="s">
        <v>72</v>
      </c>
      <c r="B107" s="71">
        <v>500000000</v>
      </c>
    </row>
    <row r="108" spans="1:7" s="12" customFormat="1" x14ac:dyDescent="0.25">
      <c r="A108" s="13" t="s">
        <v>73</v>
      </c>
      <c r="B108" s="71">
        <v>925602017.26999998</v>
      </c>
      <c r="C108" s="55"/>
      <c r="D108" s="92"/>
      <c r="G108"/>
    </row>
    <row r="109" spans="1:7" s="12" customFormat="1" x14ac:dyDescent="0.25">
      <c r="A109" s="13" t="s">
        <v>74</v>
      </c>
      <c r="B109" s="71">
        <v>11046514.67</v>
      </c>
      <c r="D109" s="55"/>
      <c r="G109"/>
    </row>
    <row r="110" spans="1:7" s="12" customFormat="1" x14ac:dyDescent="0.25">
      <c r="A110" s="13" t="s">
        <v>75</v>
      </c>
      <c r="B110" s="71" t="s">
        <v>338</v>
      </c>
      <c r="D110" s="93"/>
      <c r="G110"/>
    </row>
    <row r="111" spans="1:7" s="12" customFormat="1" x14ac:dyDescent="0.25">
      <c r="A111" s="13" t="s">
        <v>76</v>
      </c>
      <c r="B111" s="71" t="s">
        <v>338</v>
      </c>
      <c r="G111"/>
    </row>
    <row r="112" spans="1:7" s="12" customFormat="1" x14ac:dyDescent="0.25">
      <c r="A112" s="13" t="s">
        <v>77</v>
      </c>
      <c r="B112" s="71" t="s">
        <v>339</v>
      </c>
      <c r="D112" s="55"/>
      <c r="G112"/>
    </row>
    <row r="113" spans="1:7" s="12" customFormat="1" x14ac:dyDescent="0.25">
      <c r="A113" s="13" t="s">
        <v>78</v>
      </c>
      <c r="B113" s="71">
        <v>4285977.1865999997</v>
      </c>
      <c r="G113"/>
    </row>
    <row r="114" spans="1:7" s="12" customFormat="1" ht="25" x14ac:dyDescent="0.25">
      <c r="A114" s="13" t="s">
        <v>79</v>
      </c>
      <c r="B114" s="71" t="s">
        <v>339</v>
      </c>
      <c r="G114" s="92"/>
    </row>
    <row r="115" spans="1:7" s="12" customFormat="1" x14ac:dyDescent="0.25">
      <c r="A115" s="13" t="s">
        <v>80</v>
      </c>
      <c r="B115" s="71">
        <v>425602017.27000099</v>
      </c>
      <c r="C115" s="56"/>
    </row>
    <row r="116" spans="1:7" s="12" customFormat="1" x14ac:dyDescent="0.25">
      <c r="A116" s="13" t="s">
        <v>81</v>
      </c>
      <c r="B116" s="72">
        <v>0.85120403454000204</v>
      </c>
      <c r="C116" s="33"/>
    </row>
    <row r="117" spans="1:7" s="12" customFormat="1" x14ac:dyDescent="0.25">
      <c r="A117" s="13" t="s">
        <v>82</v>
      </c>
      <c r="B117" s="70">
        <v>7834</v>
      </c>
    </row>
    <row r="118" spans="1:7" s="12" customFormat="1" x14ac:dyDescent="0.25">
      <c r="A118" s="13" t="s">
        <v>83</v>
      </c>
      <c r="B118" s="71">
        <v>118151.90417028338</v>
      </c>
    </row>
    <row r="119" spans="1:7" s="12" customFormat="1" x14ac:dyDescent="0.25">
      <c r="A119" s="13" t="s">
        <v>84</v>
      </c>
      <c r="B119" s="72">
        <v>0.66153541458410481</v>
      </c>
    </row>
    <row r="120" spans="1:7" s="12" customFormat="1" x14ac:dyDescent="0.25">
      <c r="A120" s="13" t="s">
        <v>85</v>
      </c>
      <c r="B120" s="72">
        <v>0.58351767256350595</v>
      </c>
    </row>
    <row r="121" spans="1:7" s="12" customFormat="1" x14ac:dyDescent="0.25">
      <c r="A121" s="13" t="s">
        <v>86</v>
      </c>
      <c r="B121" s="73">
        <v>53.410380000000004</v>
      </c>
      <c r="D121" s="96"/>
    </row>
    <row r="122" spans="1:7" s="12" customFormat="1" x14ac:dyDescent="0.25">
      <c r="A122" s="13" t="s">
        <v>87</v>
      </c>
      <c r="B122" s="73">
        <v>280.99066800000003</v>
      </c>
      <c r="D122" s="96"/>
    </row>
    <row r="123" spans="1:7" s="12" customFormat="1" x14ac:dyDescent="0.25">
      <c r="A123" s="13" t="s">
        <v>88</v>
      </c>
      <c r="B123" s="72">
        <v>4.4370127215299739E-2</v>
      </c>
    </row>
    <row r="124" spans="1:7" s="12" customFormat="1" x14ac:dyDescent="0.25">
      <c r="A124" s="13" t="s">
        <v>89</v>
      </c>
      <c r="B124" s="72">
        <v>6.8000000000000005E-2</v>
      </c>
    </row>
    <row r="125" spans="1:7" s="12" customFormat="1" x14ac:dyDescent="0.25">
      <c r="A125" s="13" t="s">
        <v>90</v>
      </c>
      <c r="B125" s="72">
        <v>5.999054303307964E-3</v>
      </c>
    </row>
    <row r="126" spans="1:7" s="12" customFormat="1" x14ac:dyDescent="0.25">
      <c r="A126" s="13" t="s">
        <v>91</v>
      </c>
      <c r="B126" s="72">
        <v>1.2289262484900228E-2</v>
      </c>
    </row>
    <row r="127" spans="1:7" s="12" customFormat="1" x14ac:dyDescent="0.25">
      <c r="A127" s="19" t="s">
        <v>92</v>
      </c>
      <c r="B127" s="72">
        <v>1.4501913778443397E-2</v>
      </c>
    </row>
    <row r="128" spans="1:7" s="12" customFormat="1" x14ac:dyDescent="0.25">
      <c r="A128" s="19" t="s">
        <v>93</v>
      </c>
      <c r="B128" s="72">
        <v>2.7087751962985285E-2</v>
      </c>
    </row>
    <row r="129" spans="1:7" s="12" customFormat="1" x14ac:dyDescent="0.25">
      <c r="A129" s="19" t="s">
        <v>94</v>
      </c>
      <c r="B129" s="72">
        <v>0</v>
      </c>
    </row>
    <row r="130" spans="1:7" s="12" customFormat="1" x14ac:dyDescent="0.25">
      <c r="A130" s="19" t="s">
        <v>95</v>
      </c>
      <c r="B130" s="72">
        <v>0</v>
      </c>
    </row>
    <row r="131" spans="1:7" s="12" customFormat="1" x14ac:dyDescent="0.25">
      <c r="A131" s="13" t="s">
        <v>265</v>
      </c>
      <c r="B131" s="74" t="s">
        <v>269</v>
      </c>
    </row>
    <row r="132" spans="1:7" s="12" customFormat="1" x14ac:dyDescent="0.25">
      <c r="A132" s="13" t="s">
        <v>96</v>
      </c>
      <c r="B132" s="75" t="s">
        <v>340</v>
      </c>
    </row>
    <row r="133" spans="1:7" s="12" customFormat="1" x14ac:dyDescent="0.25">
      <c r="A133" s="13" t="s">
        <v>97</v>
      </c>
      <c r="B133" s="74" t="s">
        <v>341</v>
      </c>
    </row>
    <row r="134" spans="1:7" s="12" customFormat="1" x14ac:dyDescent="0.25"/>
    <row r="135" spans="1:7" s="12" customFormat="1" ht="13" x14ac:dyDescent="0.3">
      <c r="A135" s="11" t="s">
        <v>98</v>
      </c>
    </row>
    <row r="136" spans="1:7" s="12" customFormat="1" x14ac:dyDescent="0.25">
      <c r="D136" s="55"/>
    </row>
    <row r="137" spans="1:7" s="12" customFormat="1" x14ac:dyDescent="0.25">
      <c r="A137" s="24" t="s">
        <v>99</v>
      </c>
      <c r="B137" s="86">
        <v>3483458.4099999992</v>
      </c>
      <c r="C137" s="55"/>
      <c r="D137" s="55"/>
      <c r="E137" s="92"/>
    </row>
    <row r="138" spans="1:7" s="12" customFormat="1" x14ac:dyDescent="0.25">
      <c r="A138" s="24" t="s">
        <v>100</v>
      </c>
      <c r="B138" s="86">
        <v>2090967.9400000079</v>
      </c>
      <c r="C138" s="55"/>
      <c r="D138" s="55"/>
      <c r="E138" s="92"/>
      <c r="F138" s="93"/>
    </row>
    <row r="139" spans="1:7" s="12" customFormat="1" x14ac:dyDescent="0.25">
      <c r="A139" s="24" t="s">
        <v>101</v>
      </c>
      <c r="B139" s="86">
        <v>5864032.7899999954</v>
      </c>
      <c r="C139" s="60"/>
      <c r="D139" s="60"/>
      <c r="E139" s="55"/>
      <c r="F139" s="56"/>
      <c r="G139" s="57"/>
    </row>
    <row r="140" spans="1:7" s="12" customFormat="1" x14ac:dyDescent="0.25">
      <c r="E140" s="55"/>
    </row>
    <row r="141" spans="1:7" s="12" customFormat="1" ht="13" x14ac:dyDescent="0.3">
      <c r="A141" s="11" t="s">
        <v>102</v>
      </c>
    </row>
    <row r="142" spans="1:7" s="12" customFormat="1" x14ac:dyDescent="0.25">
      <c r="B142" s="91" t="s">
        <v>103</v>
      </c>
      <c r="C142" s="14" t="s">
        <v>104</v>
      </c>
      <c r="D142" s="25" t="s">
        <v>105</v>
      </c>
      <c r="E142" s="14" t="s">
        <v>106</v>
      </c>
    </row>
    <row r="143" spans="1:7" s="12" customFormat="1" x14ac:dyDescent="0.25">
      <c r="A143" s="19" t="s">
        <v>107</v>
      </c>
      <c r="B143" s="78">
        <v>203</v>
      </c>
      <c r="C143" s="77">
        <f>B143/$B$117</f>
        <v>2.5912688281848353E-2</v>
      </c>
      <c r="D143" s="86">
        <v>4744953.9200000027</v>
      </c>
      <c r="E143" s="77">
        <f>D143/$B$108</f>
        <v>5.1263435380088313E-3</v>
      </c>
    </row>
    <row r="144" spans="1:7" s="12" customFormat="1" x14ac:dyDescent="0.25">
      <c r="A144" s="19" t="s">
        <v>108</v>
      </c>
      <c r="B144" s="78">
        <v>3</v>
      </c>
      <c r="C144" s="77">
        <f>B144/$B$117</f>
        <v>3.8294613224406433E-4</v>
      </c>
      <c r="D144" s="79">
        <v>404704.21</v>
      </c>
      <c r="E144" s="77">
        <f>D144/$B$108</f>
        <v>4.3723350041268002E-4</v>
      </c>
      <c r="F144" s="88"/>
    </row>
    <row r="145" spans="1:10" s="12" customFormat="1" x14ac:dyDescent="0.25">
      <c r="A145" s="19" t="s">
        <v>109</v>
      </c>
      <c r="B145" s="78">
        <v>3</v>
      </c>
      <c r="C145" s="77">
        <f>B145/$B$117</f>
        <v>3.8294613224406433E-4</v>
      </c>
      <c r="D145" s="79">
        <v>404704.21</v>
      </c>
      <c r="E145" s="77">
        <f>D145/$B$108</f>
        <v>4.3723350041268002E-4</v>
      </c>
      <c r="F145" s="88"/>
    </row>
    <row r="146" spans="1:10" s="12" customFormat="1" x14ac:dyDescent="0.25">
      <c r="A146" s="19" t="s">
        <v>110</v>
      </c>
      <c r="B146" s="78">
        <v>0</v>
      </c>
      <c r="C146" s="77">
        <f>B146/$B$117</f>
        <v>0</v>
      </c>
      <c r="D146" s="79">
        <v>0</v>
      </c>
      <c r="E146" s="77">
        <f>D146/$B$108</f>
        <v>0</v>
      </c>
      <c r="G146" s="57"/>
    </row>
    <row r="147" spans="1:10" s="12" customFormat="1" x14ac:dyDescent="0.25">
      <c r="A147" s="19" t="s">
        <v>111</v>
      </c>
      <c r="B147" s="78">
        <v>0</v>
      </c>
      <c r="C147" s="77">
        <v>0</v>
      </c>
      <c r="D147" s="79">
        <v>0</v>
      </c>
      <c r="E147" s="77">
        <v>0</v>
      </c>
      <c r="H147" s="88"/>
    </row>
    <row r="148" spans="1:10" s="12" customFormat="1" x14ac:dyDescent="0.25"/>
    <row r="149" spans="1:10" s="12" customFormat="1" ht="13" x14ac:dyDescent="0.3">
      <c r="A149" s="11" t="s">
        <v>112</v>
      </c>
      <c r="F149" s="105" t="s">
        <v>113</v>
      </c>
      <c r="G149" s="106"/>
      <c r="H149" s="106"/>
      <c r="I149" s="106"/>
      <c r="J149" s="107"/>
    </row>
    <row r="150" spans="1:10" s="12" customFormat="1" ht="25" x14ac:dyDescent="0.25">
      <c r="A150" s="19"/>
      <c r="B150" s="14" t="s">
        <v>103</v>
      </c>
      <c r="C150" s="14" t="s">
        <v>104</v>
      </c>
      <c r="D150" s="14" t="s">
        <v>105</v>
      </c>
      <c r="E150" s="25" t="s">
        <v>106</v>
      </c>
      <c r="F150" s="26" t="s">
        <v>261</v>
      </c>
      <c r="G150" s="27" t="s">
        <v>114</v>
      </c>
      <c r="H150" s="26" t="s">
        <v>262</v>
      </c>
      <c r="I150" s="26" t="s">
        <v>263</v>
      </c>
      <c r="J150" s="26" t="s">
        <v>264</v>
      </c>
    </row>
    <row r="151" spans="1:10" s="12" customFormat="1" x14ac:dyDescent="0.25">
      <c r="A151" s="19" t="s">
        <v>115</v>
      </c>
      <c r="B151" s="80">
        <v>7078</v>
      </c>
      <c r="C151" s="77">
        <v>0.90349757467449598</v>
      </c>
      <c r="D151" s="86">
        <v>870021136.13</v>
      </c>
      <c r="E151" s="77">
        <v>0.93995164217129501</v>
      </c>
      <c r="F151" s="77">
        <v>4.2988819999999997E-2</v>
      </c>
      <c r="G151" s="63">
        <v>27</v>
      </c>
      <c r="H151" s="77">
        <v>4.297045E-2</v>
      </c>
      <c r="I151" s="77">
        <v>0</v>
      </c>
      <c r="J151" s="77">
        <v>4.2988819999999997E-2</v>
      </c>
    </row>
    <row r="152" spans="1:10" s="12" customFormat="1" x14ac:dyDescent="0.25">
      <c r="A152" s="19" t="s">
        <v>116</v>
      </c>
      <c r="B152" s="80" t="s">
        <v>339</v>
      </c>
      <c r="C152" s="77">
        <v>0</v>
      </c>
      <c r="D152" s="86" t="s">
        <v>339</v>
      </c>
      <c r="E152" s="77">
        <v>0</v>
      </c>
      <c r="F152" s="77" t="s">
        <v>339</v>
      </c>
      <c r="G152" s="63" t="s">
        <v>339</v>
      </c>
      <c r="H152" s="77" t="s">
        <v>339</v>
      </c>
      <c r="I152" s="77">
        <v>0</v>
      </c>
      <c r="J152" s="77" t="s">
        <v>339</v>
      </c>
    </row>
    <row r="153" spans="1:10" s="12" customFormat="1" x14ac:dyDescent="0.25">
      <c r="A153" s="19" t="s">
        <v>117</v>
      </c>
      <c r="B153" s="80" t="s">
        <v>339</v>
      </c>
      <c r="C153" s="77">
        <v>0</v>
      </c>
      <c r="D153" s="86" t="s">
        <v>339</v>
      </c>
      <c r="E153" s="77">
        <v>0</v>
      </c>
      <c r="F153" s="77" t="s">
        <v>339</v>
      </c>
      <c r="G153" s="63" t="s">
        <v>339</v>
      </c>
      <c r="H153" s="77" t="s">
        <v>339</v>
      </c>
      <c r="I153" s="77">
        <v>0</v>
      </c>
      <c r="J153" s="77" t="s">
        <v>339</v>
      </c>
    </row>
    <row r="154" spans="1:10" s="12" customFormat="1" x14ac:dyDescent="0.25">
      <c r="A154" s="19" t="s">
        <v>118</v>
      </c>
      <c r="B154" s="80" t="s">
        <v>339</v>
      </c>
      <c r="C154" s="77">
        <v>0</v>
      </c>
      <c r="D154" s="86" t="s">
        <v>339</v>
      </c>
      <c r="E154" s="77">
        <v>0</v>
      </c>
      <c r="F154" s="77" t="s">
        <v>339</v>
      </c>
      <c r="G154" s="63" t="s">
        <v>339</v>
      </c>
      <c r="H154" s="77" t="s">
        <v>339</v>
      </c>
      <c r="I154" s="77">
        <v>0</v>
      </c>
      <c r="J154" s="77" t="s">
        <v>339</v>
      </c>
    </row>
    <row r="155" spans="1:10" s="12" customFormat="1" x14ac:dyDescent="0.25">
      <c r="A155" s="19" t="s">
        <v>119</v>
      </c>
      <c r="B155" s="80">
        <v>1</v>
      </c>
      <c r="C155" s="77">
        <v>1.2764871074802099E-4</v>
      </c>
      <c r="D155" s="86">
        <v>95606.92</v>
      </c>
      <c r="E155" s="77">
        <v>1.03291607209312E-4</v>
      </c>
      <c r="F155" s="77">
        <v>5.04E-2</v>
      </c>
      <c r="G155" s="63">
        <v>85</v>
      </c>
      <c r="H155" s="77">
        <v>1.04E-2</v>
      </c>
      <c r="I155" s="77">
        <v>0</v>
      </c>
      <c r="J155" s="77">
        <v>5.04E-2</v>
      </c>
    </row>
    <row r="156" spans="1:10" s="12" customFormat="1" x14ac:dyDescent="0.25">
      <c r="A156" s="19" t="s">
        <v>120</v>
      </c>
      <c r="B156" s="80" t="s">
        <v>339</v>
      </c>
      <c r="C156" s="77">
        <v>0</v>
      </c>
      <c r="D156" s="86" t="s">
        <v>339</v>
      </c>
      <c r="E156" s="77">
        <v>0</v>
      </c>
      <c r="F156" s="77" t="s">
        <v>339</v>
      </c>
      <c r="G156" s="63" t="s">
        <v>339</v>
      </c>
      <c r="H156" s="77" t="s">
        <v>339</v>
      </c>
      <c r="I156" s="77">
        <v>0</v>
      </c>
      <c r="J156" s="77" t="s">
        <v>339</v>
      </c>
    </row>
    <row r="157" spans="1:10" s="12" customFormat="1" x14ac:dyDescent="0.25">
      <c r="A157" s="19" t="s">
        <v>121</v>
      </c>
      <c r="B157" s="80" t="s">
        <v>339</v>
      </c>
      <c r="C157" s="77">
        <v>0</v>
      </c>
      <c r="D157" s="86" t="s">
        <v>339</v>
      </c>
      <c r="E157" s="77">
        <v>0</v>
      </c>
      <c r="F157" s="77" t="s">
        <v>339</v>
      </c>
      <c r="G157" s="63" t="s">
        <v>339</v>
      </c>
      <c r="H157" s="77" t="s">
        <v>339</v>
      </c>
      <c r="I157" s="77">
        <v>0</v>
      </c>
      <c r="J157" s="77" t="s">
        <v>339</v>
      </c>
    </row>
    <row r="158" spans="1:10" s="12" customFormat="1" x14ac:dyDescent="0.25">
      <c r="A158" s="19" t="s">
        <v>122</v>
      </c>
      <c r="B158" s="80">
        <v>755</v>
      </c>
      <c r="C158" s="77">
        <v>9.63747766147562E-2</v>
      </c>
      <c r="D158" s="86">
        <v>55485274.219999999</v>
      </c>
      <c r="E158" s="77">
        <v>5.9945066221495501E-2</v>
      </c>
      <c r="F158" s="77">
        <v>6.2089480000000002E-2</v>
      </c>
      <c r="G158" s="63">
        <v>93</v>
      </c>
      <c r="H158" s="77">
        <v>-5.8186000000000002E-3</v>
      </c>
      <c r="I158" s="77">
        <v>0</v>
      </c>
      <c r="J158" s="77">
        <v>6.2089480000000002E-2</v>
      </c>
    </row>
    <row r="159" spans="1:10" s="12" customFormat="1" x14ac:dyDescent="0.25">
      <c r="A159" s="19" t="s">
        <v>123</v>
      </c>
      <c r="B159" s="80" t="s">
        <v>339</v>
      </c>
      <c r="C159" s="77">
        <v>0</v>
      </c>
      <c r="D159" s="86" t="s">
        <v>339</v>
      </c>
      <c r="E159" s="77">
        <v>0</v>
      </c>
      <c r="F159" s="77" t="s">
        <v>339</v>
      </c>
      <c r="G159" s="63" t="s">
        <v>339</v>
      </c>
      <c r="H159" s="77" t="s">
        <v>339</v>
      </c>
      <c r="I159" s="77">
        <v>0</v>
      </c>
      <c r="J159" s="77" t="s">
        <v>339</v>
      </c>
    </row>
    <row r="160" spans="1:10" s="12" customFormat="1" ht="12.75" customHeight="1" thickBot="1" x14ac:dyDescent="0.3">
      <c r="A160" s="28" t="s">
        <v>59</v>
      </c>
      <c r="B160" s="81">
        <f>SUM(B151:B159)</f>
        <v>7834</v>
      </c>
      <c r="C160" s="82">
        <f>SUM(C151:C159)</f>
        <v>1.0000000000000002</v>
      </c>
      <c r="D160" s="87">
        <f>SUM(D151:D159)</f>
        <v>925602017.26999998</v>
      </c>
      <c r="E160" s="82">
        <f>SUM(E151:E159)</f>
        <v>0.99999999999999989</v>
      </c>
      <c r="F160" s="82">
        <f>SUMPRODUCT(F151:F159,$E151:$E159)</f>
        <v>4.4134575841267773E-2</v>
      </c>
      <c r="G160" s="84"/>
      <c r="H160" s="82">
        <f>SUMPRODUCT(H151:H159,$E151:$E159)</f>
        <v>4.0042422912738108E-2</v>
      </c>
      <c r="I160" s="84"/>
      <c r="J160" s="82">
        <f>SUMPRODUCT(J151:J159,$E151:$E159)</f>
        <v>4.4134575841267773E-2</v>
      </c>
    </row>
    <row r="161" spans="1:6" s="12" customFormat="1" ht="12.75" customHeight="1" thickTop="1" x14ac:dyDescent="0.25"/>
    <row r="162" spans="1:6" s="12" customFormat="1" ht="13" x14ac:dyDescent="0.3">
      <c r="A162" s="11" t="s">
        <v>124</v>
      </c>
    </row>
    <row r="163" spans="1:6" s="12" customFormat="1" ht="13" x14ac:dyDescent="0.3">
      <c r="A163" s="29" t="s">
        <v>125</v>
      </c>
      <c r="B163" s="14" t="s">
        <v>103</v>
      </c>
      <c r="C163" s="14" t="s">
        <v>104</v>
      </c>
      <c r="D163" s="14" t="s">
        <v>105</v>
      </c>
      <c r="E163" s="14" t="s">
        <v>106</v>
      </c>
    </row>
    <row r="164" spans="1:6" s="12" customFormat="1" x14ac:dyDescent="0.25">
      <c r="A164" s="19" t="s">
        <v>126</v>
      </c>
      <c r="B164" s="78">
        <v>7767</v>
      </c>
      <c r="C164" s="77">
        <v>0.99144753637988303</v>
      </c>
      <c r="D164" s="64">
        <v>916418432.13000095</v>
      </c>
      <c r="E164" s="77">
        <v>0.99007825721136</v>
      </c>
    </row>
    <row r="165" spans="1:6" s="12" customFormat="1" x14ac:dyDescent="0.25">
      <c r="A165" s="19" t="s">
        <v>127</v>
      </c>
      <c r="B165" s="78">
        <v>50</v>
      </c>
      <c r="C165" s="77">
        <v>6.3824355374010704E-3</v>
      </c>
      <c r="D165" s="64">
        <v>7117800.5300000003</v>
      </c>
      <c r="E165" s="77">
        <v>7.6899146687184903E-3</v>
      </c>
    </row>
    <row r="166" spans="1:6" s="12" customFormat="1" x14ac:dyDescent="0.25">
      <c r="A166" s="19" t="s">
        <v>128</v>
      </c>
      <c r="B166" s="78">
        <v>13</v>
      </c>
      <c r="C166" s="77">
        <v>1.65943323972428E-3</v>
      </c>
      <c r="D166" s="64">
        <v>1453727.76</v>
      </c>
      <c r="E166" s="77">
        <v>1.5705754016047499E-3</v>
      </c>
    </row>
    <row r="167" spans="1:6" s="12" customFormat="1" x14ac:dyDescent="0.25">
      <c r="A167" s="19" t="s">
        <v>129</v>
      </c>
      <c r="B167" s="78">
        <v>4</v>
      </c>
      <c r="C167" s="77">
        <v>5.1059484299208603E-4</v>
      </c>
      <c r="D167" s="64">
        <v>612056.85</v>
      </c>
      <c r="E167" s="77">
        <v>6.6125271831755505E-4</v>
      </c>
    </row>
    <row r="168" spans="1:6" s="12" customFormat="1" x14ac:dyDescent="0.25">
      <c r="A168" s="19" t="s">
        <v>130</v>
      </c>
      <c r="B168" s="78">
        <v>0</v>
      </c>
      <c r="C168" s="77">
        <v>0</v>
      </c>
      <c r="D168" s="64">
        <v>0</v>
      </c>
      <c r="E168" s="77">
        <v>0</v>
      </c>
    </row>
    <row r="169" spans="1:6" s="12" customFormat="1" x14ac:dyDescent="0.25">
      <c r="A169" s="19" t="s">
        <v>131</v>
      </c>
      <c r="B169" s="78">
        <v>0</v>
      </c>
      <c r="C169" s="77">
        <v>0</v>
      </c>
      <c r="D169" s="64">
        <v>0</v>
      </c>
      <c r="E169" s="77">
        <v>0</v>
      </c>
      <c r="F169" s="56"/>
    </row>
    <row r="170" spans="1:6" s="12" customFormat="1" x14ac:dyDescent="0.25">
      <c r="A170" s="19" t="s">
        <v>132</v>
      </c>
      <c r="B170" s="78">
        <v>0</v>
      </c>
      <c r="C170" s="77">
        <v>0</v>
      </c>
      <c r="D170" s="64">
        <v>0</v>
      </c>
      <c r="E170" s="77">
        <v>0</v>
      </c>
    </row>
    <row r="171" spans="1:6" s="12" customFormat="1" ht="12.75" customHeight="1" thickBot="1" x14ac:dyDescent="0.3">
      <c r="A171" s="28" t="s">
        <v>59</v>
      </c>
      <c r="B171" s="81">
        <f>SUM(B164:B170)</f>
        <v>7834</v>
      </c>
      <c r="C171" s="82">
        <f>SUM(C162:C170)</f>
        <v>1.0000000000000004</v>
      </c>
      <c r="D171" s="83">
        <f>SUM(D164:D170)</f>
        <v>925602017.27000093</v>
      </c>
      <c r="E171" s="82">
        <f>SUM(E162:E170)</f>
        <v>1.0000000000000009</v>
      </c>
    </row>
    <row r="172" spans="1:6" s="12" customFormat="1" ht="12.75" customHeight="1" thickTop="1" x14ac:dyDescent="0.25">
      <c r="B172" s="84"/>
      <c r="C172" s="84"/>
      <c r="D172" s="84"/>
      <c r="E172" s="84"/>
    </row>
    <row r="173" spans="1:6" s="12" customFormat="1" ht="13" x14ac:dyDescent="0.3">
      <c r="A173" s="29" t="s">
        <v>133</v>
      </c>
      <c r="B173" s="30" t="s">
        <v>103</v>
      </c>
      <c r="C173" s="30" t="s">
        <v>104</v>
      </c>
      <c r="D173" s="30" t="s">
        <v>105</v>
      </c>
      <c r="E173" s="30" t="s">
        <v>106</v>
      </c>
    </row>
    <row r="174" spans="1:6" s="12" customFormat="1" x14ac:dyDescent="0.25">
      <c r="A174" s="19" t="s">
        <v>134</v>
      </c>
      <c r="B174" s="78">
        <v>2557</v>
      </c>
      <c r="C174" s="77">
        <v>0.326397753382691</v>
      </c>
      <c r="D174" s="64">
        <v>197065864.94</v>
      </c>
      <c r="E174" s="77">
        <v>0.21290561306384401</v>
      </c>
    </row>
    <row r="175" spans="1:6" s="12" customFormat="1" x14ac:dyDescent="0.25">
      <c r="A175" s="19" t="s">
        <v>135</v>
      </c>
      <c r="B175" s="78">
        <v>361</v>
      </c>
      <c r="C175" s="77">
        <v>4.6081184580035697E-2</v>
      </c>
      <c r="D175" s="64">
        <v>41993337.140000001</v>
      </c>
      <c r="E175" s="77">
        <v>4.53686750422784E-2</v>
      </c>
    </row>
    <row r="176" spans="1:6" s="12" customFormat="1" x14ac:dyDescent="0.25">
      <c r="A176" s="19" t="s">
        <v>136</v>
      </c>
      <c r="B176" s="78">
        <v>465</v>
      </c>
      <c r="C176" s="77">
        <v>5.9356650497830003E-2</v>
      </c>
      <c r="D176" s="64">
        <v>59499923.530000001</v>
      </c>
      <c r="E176" s="77">
        <v>6.4282404769914994E-2</v>
      </c>
    </row>
    <row r="177" spans="1:5" s="12" customFormat="1" x14ac:dyDescent="0.25">
      <c r="A177" s="19" t="s">
        <v>137</v>
      </c>
      <c r="B177" s="78">
        <v>502</v>
      </c>
      <c r="C177" s="77">
        <v>6.40796527955068E-2</v>
      </c>
      <c r="D177" s="64">
        <v>67699117.620000005</v>
      </c>
      <c r="E177" s="77">
        <v>7.3140633184523393E-2</v>
      </c>
    </row>
    <row r="178" spans="1:5" s="12" customFormat="1" x14ac:dyDescent="0.25">
      <c r="A178" s="19" t="s">
        <v>138</v>
      </c>
      <c r="B178" s="78">
        <v>623</v>
      </c>
      <c r="C178" s="77">
        <v>7.9525146796017396E-2</v>
      </c>
      <c r="D178" s="64">
        <v>82891537.409999996</v>
      </c>
      <c r="E178" s="77">
        <v>8.9554188369730406E-2</v>
      </c>
    </row>
    <row r="179" spans="1:5" s="12" customFormat="1" x14ac:dyDescent="0.25">
      <c r="A179" s="19" t="s">
        <v>139</v>
      </c>
      <c r="B179" s="78">
        <v>737</v>
      </c>
      <c r="C179" s="77">
        <v>9.4077099821291796E-2</v>
      </c>
      <c r="D179" s="64">
        <v>101920865.03</v>
      </c>
      <c r="E179" s="77">
        <v>0.110113054129472</v>
      </c>
    </row>
    <row r="180" spans="1:5" s="12" customFormat="1" x14ac:dyDescent="0.25">
      <c r="A180" s="19" t="s">
        <v>140</v>
      </c>
      <c r="B180" s="78">
        <v>708</v>
      </c>
      <c r="C180" s="77">
        <v>9.0375287209599198E-2</v>
      </c>
      <c r="D180" s="64">
        <v>99223413.260000095</v>
      </c>
      <c r="E180" s="77">
        <v>0.107198786744926</v>
      </c>
    </row>
    <row r="181" spans="1:5" s="12" customFormat="1" x14ac:dyDescent="0.25">
      <c r="A181" s="19" t="s">
        <v>141</v>
      </c>
      <c r="B181" s="78">
        <v>766</v>
      </c>
      <c r="C181" s="77">
        <v>9.7778912432984394E-2</v>
      </c>
      <c r="D181" s="64">
        <v>113246972.48999999</v>
      </c>
      <c r="E181" s="77">
        <v>0.12234953076702899</v>
      </c>
    </row>
    <row r="182" spans="1:5" s="12" customFormat="1" x14ac:dyDescent="0.25">
      <c r="A182" s="19" t="s">
        <v>142</v>
      </c>
      <c r="B182" s="78">
        <v>814</v>
      </c>
      <c r="C182" s="77">
        <v>0.103906050548889</v>
      </c>
      <c r="D182" s="64">
        <v>120995829.48</v>
      </c>
      <c r="E182" s="77">
        <v>0.130721224913564</v>
      </c>
    </row>
    <row r="183" spans="1:5" s="12" customFormat="1" x14ac:dyDescent="0.25">
      <c r="A183" s="19" t="s">
        <v>143</v>
      </c>
      <c r="B183" s="78">
        <v>301</v>
      </c>
      <c r="C183" s="77">
        <v>3.8422261935154502E-2</v>
      </c>
      <c r="D183" s="64">
        <v>41065156.369999997</v>
      </c>
      <c r="E183" s="77">
        <v>4.43658890147181E-2</v>
      </c>
    </row>
    <row r="184" spans="1:5" s="12" customFormat="1" x14ac:dyDescent="0.25">
      <c r="A184" s="19" t="s">
        <v>144</v>
      </c>
      <c r="B184" s="78">
        <v>0</v>
      </c>
      <c r="C184" s="77">
        <v>0</v>
      </c>
      <c r="D184" s="64">
        <v>0</v>
      </c>
      <c r="E184" s="77">
        <v>0</v>
      </c>
    </row>
    <row r="185" spans="1:5" s="12" customFormat="1" x14ac:dyDescent="0.25">
      <c r="A185" s="19" t="s">
        <v>145</v>
      </c>
      <c r="B185" s="78">
        <v>0</v>
      </c>
      <c r="C185" s="77">
        <v>0</v>
      </c>
      <c r="D185" s="64">
        <v>0</v>
      </c>
      <c r="E185" s="77">
        <v>0</v>
      </c>
    </row>
    <row r="186" spans="1:5" s="12" customFormat="1" x14ac:dyDescent="0.25">
      <c r="A186" s="19" t="s">
        <v>146</v>
      </c>
      <c r="B186" s="78">
        <v>0</v>
      </c>
      <c r="C186" s="77">
        <v>0</v>
      </c>
      <c r="D186" s="64">
        <v>0</v>
      </c>
      <c r="E186" s="77">
        <v>0</v>
      </c>
    </row>
    <row r="187" spans="1:5" s="12" customFormat="1" x14ac:dyDescent="0.25">
      <c r="A187" s="19" t="s">
        <v>147</v>
      </c>
      <c r="B187" s="78">
        <v>0</v>
      </c>
      <c r="C187" s="77">
        <v>0</v>
      </c>
      <c r="D187" s="64">
        <v>0</v>
      </c>
      <c r="E187" s="77">
        <v>0</v>
      </c>
    </row>
    <row r="188" spans="1:5" s="12" customFormat="1" x14ac:dyDescent="0.25">
      <c r="A188" s="19" t="s">
        <v>148</v>
      </c>
      <c r="B188" s="78">
        <v>0</v>
      </c>
      <c r="C188" s="77">
        <v>0</v>
      </c>
      <c r="D188" s="64">
        <v>0</v>
      </c>
      <c r="E188" s="77">
        <v>0</v>
      </c>
    </row>
    <row r="189" spans="1:5" s="12" customFormat="1" ht="12.75" customHeight="1" thickBot="1" x14ac:dyDescent="0.3">
      <c r="A189" s="28" t="s">
        <v>59</v>
      </c>
      <c r="B189" s="81">
        <f>SUM(B174:B188)</f>
        <v>7834</v>
      </c>
      <c r="C189" s="82">
        <f>SUM(C174:C188)</f>
        <v>0.99999999999999978</v>
      </c>
      <c r="D189" s="83">
        <f>SUM(D174:D188)</f>
        <v>925602017.2700001</v>
      </c>
      <c r="E189" s="82">
        <f>SUM(E174:E188)</f>
        <v>1.0000000000000002</v>
      </c>
    </row>
    <row r="190" spans="1:5" s="12" customFormat="1" ht="12.75" customHeight="1" thickTop="1" x14ac:dyDescent="0.25">
      <c r="B190" s="84"/>
      <c r="C190" s="84"/>
      <c r="D190" s="84"/>
      <c r="E190" s="84"/>
    </row>
    <row r="191" spans="1:5" s="12" customFormat="1" ht="13" x14ac:dyDescent="0.3">
      <c r="A191" s="29" t="s">
        <v>149</v>
      </c>
      <c r="B191" s="30" t="s">
        <v>103</v>
      </c>
      <c r="C191" s="30" t="s">
        <v>104</v>
      </c>
      <c r="D191" s="30" t="s">
        <v>105</v>
      </c>
      <c r="E191" s="30" t="s">
        <v>106</v>
      </c>
    </row>
    <row r="192" spans="1:5" s="12" customFormat="1" x14ac:dyDescent="0.25">
      <c r="A192" s="19" t="s">
        <v>134</v>
      </c>
      <c r="B192" s="78">
        <v>3676</v>
      </c>
      <c r="C192" s="77">
        <v>0.46923666070972703</v>
      </c>
      <c r="D192" s="64">
        <v>310635252.52999997</v>
      </c>
      <c r="E192" s="77">
        <v>0.33560347399219997</v>
      </c>
    </row>
    <row r="193" spans="1:5" s="12" customFormat="1" x14ac:dyDescent="0.25">
      <c r="A193" s="19" t="s">
        <v>135</v>
      </c>
      <c r="B193" s="78">
        <v>579</v>
      </c>
      <c r="C193" s="77">
        <v>7.3908603523104396E-2</v>
      </c>
      <c r="D193" s="64">
        <v>75416319.260000095</v>
      </c>
      <c r="E193" s="77">
        <v>8.1478127589258403E-2</v>
      </c>
    </row>
    <row r="194" spans="1:5" s="12" customFormat="1" x14ac:dyDescent="0.25">
      <c r="A194" s="19" t="s">
        <v>136</v>
      </c>
      <c r="B194" s="78">
        <v>688</v>
      </c>
      <c r="C194" s="77">
        <v>8.7822312994638801E-2</v>
      </c>
      <c r="D194" s="64">
        <v>94268637.810000002</v>
      </c>
      <c r="E194" s="77">
        <v>0.10184575665472199</v>
      </c>
    </row>
    <row r="195" spans="1:5" s="12" customFormat="1" x14ac:dyDescent="0.25">
      <c r="A195" s="19" t="s">
        <v>137</v>
      </c>
      <c r="B195" s="78">
        <v>607</v>
      </c>
      <c r="C195" s="77">
        <v>7.7482767424048998E-2</v>
      </c>
      <c r="D195" s="64">
        <v>82934699.039999902</v>
      </c>
      <c r="E195" s="77">
        <v>8.9600819242605101E-2</v>
      </c>
    </row>
    <row r="196" spans="1:5" s="12" customFormat="1" x14ac:dyDescent="0.25">
      <c r="A196" s="19" t="s">
        <v>138</v>
      </c>
      <c r="B196" s="78">
        <v>592</v>
      </c>
      <c r="C196" s="77">
        <v>7.5568036762828694E-2</v>
      </c>
      <c r="D196" s="64">
        <v>87611169.829999998</v>
      </c>
      <c r="E196" s="77">
        <v>9.4653175117749996E-2</v>
      </c>
    </row>
    <row r="197" spans="1:5" s="12" customFormat="1" x14ac:dyDescent="0.25">
      <c r="A197" s="19" t="s">
        <v>139</v>
      </c>
      <c r="B197" s="78">
        <v>536</v>
      </c>
      <c r="C197" s="77">
        <v>6.8419708960939504E-2</v>
      </c>
      <c r="D197" s="64">
        <v>85323148.489999905</v>
      </c>
      <c r="E197" s="77">
        <v>9.2181247337440694E-2</v>
      </c>
    </row>
    <row r="198" spans="1:5" s="12" customFormat="1" x14ac:dyDescent="0.25">
      <c r="A198" s="19" t="s">
        <v>140</v>
      </c>
      <c r="B198" s="78">
        <v>517</v>
      </c>
      <c r="C198" s="77">
        <v>6.5994383456727104E-2</v>
      </c>
      <c r="D198" s="64">
        <v>86777899.579999998</v>
      </c>
      <c r="E198" s="77">
        <v>9.3752928322202195E-2</v>
      </c>
    </row>
    <row r="199" spans="1:5" s="12" customFormat="1" x14ac:dyDescent="0.25">
      <c r="A199" s="19" t="s">
        <v>141</v>
      </c>
      <c r="B199" s="78">
        <v>345</v>
      </c>
      <c r="C199" s="77">
        <v>4.4038805208067397E-2</v>
      </c>
      <c r="D199" s="64">
        <v>55701689.899999999</v>
      </c>
      <c r="E199" s="77">
        <v>6.0178876947879101E-2</v>
      </c>
    </row>
    <row r="200" spans="1:5" s="12" customFormat="1" x14ac:dyDescent="0.25">
      <c r="A200" s="19" t="s">
        <v>142</v>
      </c>
      <c r="B200" s="78">
        <v>225</v>
      </c>
      <c r="C200" s="77">
        <v>2.8720959918304801E-2</v>
      </c>
      <c r="D200" s="64">
        <v>36318805.979999997</v>
      </c>
      <c r="E200" s="77">
        <v>3.92380367613284E-2</v>
      </c>
    </row>
    <row r="201" spans="1:5" s="12" customFormat="1" x14ac:dyDescent="0.25">
      <c r="A201" s="19" t="s">
        <v>143</v>
      </c>
      <c r="B201" s="78">
        <v>69</v>
      </c>
      <c r="C201" s="77">
        <v>8.8077610416134808E-3</v>
      </c>
      <c r="D201" s="64">
        <v>10614394.85</v>
      </c>
      <c r="E201" s="77">
        <v>1.14675580346145E-2</v>
      </c>
    </row>
    <row r="202" spans="1:5" s="12" customFormat="1" x14ac:dyDescent="0.25">
      <c r="A202" s="19" t="s">
        <v>144</v>
      </c>
      <c r="B202" s="78">
        <v>0</v>
      </c>
      <c r="C202" s="77">
        <v>0</v>
      </c>
      <c r="D202" s="64">
        <v>0</v>
      </c>
      <c r="E202" s="77">
        <v>0</v>
      </c>
    </row>
    <row r="203" spans="1:5" s="12" customFormat="1" x14ac:dyDescent="0.25">
      <c r="A203" s="19" t="s">
        <v>145</v>
      </c>
      <c r="B203" s="78">
        <v>0</v>
      </c>
      <c r="C203" s="77">
        <v>0</v>
      </c>
      <c r="D203" s="64">
        <v>0</v>
      </c>
      <c r="E203" s="77">
        <v>0</v>
      </c>
    </row>
    <row r="204" spans="1:5" s="12" customFormat="1" x14ac:dyDescent="0.25">
      <c r="A204" s="19" t="s">
        <v>146</v>
      </c>
      <c r="B204" s="78">
        <v>0</v>
      </c>
      <c r="C204" s="77">
        <v>0</v>
      </c>
      <c r="D204" s="64">
        <v>0</v>
      </c>
      <c r="E204" s="77">
        <v>0</v>
      </c>
    </row>
    <row r="205" spans="1:5" s="12" customFormat="1" x14ac:dyDescent="0.25">
      <c r="A205" s="19" t="s">
        <v>147</v>
      </c>
      <c r="B205" s="78">
        <v>0</v>
      </c>
      <c r="C205" s="77">
        <v>0</v>
      </c>
      <c r="D205" s="64">
        <v>0</v>
      </c>
      <c r="E205" s="77">
        <v>0</v>
      </c>
    </row>
    <row r="206" spans="1:5" s="12" customFormat="1" x14ac:dyDescent="0.25">
      <c r="A206" s="19" t="s">
        <v>148</v>
      </c>
      <c r="B206" s="78">
        <v>0</v>
      </c>
      <c r="C206" s="77">
        <v>0</v>
      </c>
      <c r="D206" s="64">
        <v>0</v>
      </c>
      <c r="E206" s="77">
        <v>0</v>
      </c>
    </row>
    <row r="207" spans="1:5" s="12" customFormat="1" ht="12.75" customHeight="1" thickBot="1" x14ac:dyDescent="0.3">
      <c r="A207" s="28" t="s">
        <v>59</v>
      </c>
      <c r="B207" s="81">
        <f>SUM(B192:B206)</f>
        <v>7834</v>
      </c>
      <c r="C207" s="82">
        <f>SUM(C192:C206)</f>
        <v>1.0000000000000002</v>
      </c>
      <c r="D207" s="83">
        <f>SUM(D192:D206)</f>
        <v>925602017.26999998</v>
      </c>
      <c r="E207" s="82">
        <f>SUM(E192:E206)</f>
        <v>1.0000000000000002</v>
      </c>
    </row>
    <row r="208" spans="1:5" s="12" customFormat="1" ht="12.75" customHeight="1" thickTop="1" x14ac:dyDescent="0.25">
      <c r="B208" s="84"/>
      <c r="C208" s="84"/>
      <c r="D208" s="84"/>
      <c r="E208" s="84"/>
    </row>
    <row r="209" spans="1:5" s="12" customFormat="1" ht="12.75" customHeight="1" x14ac:dyDescent="0.3">
      <c r="A209" s="29" t="s">
        <v>150</v>
      </c>
      <c r="B209" s="30" t="s">
        <v>103</v>
      </c>
      <c r="C209" s="30" t="s">
        <v>104</v>
      </c>
      <c r="D209" s="30" t="s">
        <v>105</v>
      </c>
      <c r="E209" s="30" t="s">
        <v>106</v>
      </c>
    </row>
    <row r="210" spans="1:5" s="12" customFormat="1" ht="12.75" customHeight="1" x14ac:dyDescent="0.25">
      <c r="A210" s="19" t="s">
        <v>151</v>
      </c>
      <c r="B210" s="78">
        <v>325</v>
      </c>
      <c r="C210" s="77">
        <v>4.1485830993107001E-2</v>
      </c>
      <c r="D210" s="64">
        <v>91246.37</v>
      </c>
      <c r="E210" s="77">
        <v>9.8580565186239506E-5</v>
      </c>
    </row>
    <row r="211" spans="1:5" s="12" customFormat="1" ht="12.75" customHeight="1" x14ac:dyDescent="0.25">
      <c r="A211" s="19" t="s">
        <v>152</v>
      </c>
      <c r="B211" s="78">
        <v>44</v>
      </c>
      <c r="C211" s="77">
        <v>5.6165432729129404E-3</v>
      </c>
      <c r="D211" s="64">
        <v>335915.33</v>
      </c>
      <c r="E211" s="77">
        <v>3.6291551199376098E-4</v>
      </c>
    </row>
    <row r="212" spans="1:5" s="12" customFormat="1" ht="12.75" customHeight="1" x14ac:dyDescent="0.25">
      <c r="A212" s="19" t="s">
        <v>153</v>
      </c>
      <c r="B212" s="78">
        <v>203</v>
      </c>
      <c r="C212" s="77">
        <v>2.5912688281848398E-2</v>
      </c>
      <c r="D212" s="64">
        <v>3617222.71</v>
      </c>
      <c r="E212" s="77">
        <v>3.9079676173013897E-3</v>
      </c>
    </row>
    <row r="213" spans="1:5" s="12" customFormat="1" ht="12.75" customHeight="1" x14ac:dyDescent="0.25">
      <c r="A213" s="19" t="s">
        <v>154</v>
      </c>
      <c r="B213" s="78">
        <v>603</v>
      </c>
      <c r="C213" s="77">
        <v>7.6972172581056902E-2</v>
      </c>
      <c r="D213" s="64">
        <v>23610778.300000001</v>
      </c>
      <c r="E213" s="77">
        <v>2.5508564004255701E-2</v>
      </c>
    </row>
    <row r="214" spans="1:5" s="12" customFormat="1" ht="12.75" customHeight="1" x14ac:dyDescent="0.25">
      <c r="A214" s="19" t="s">
        <v>155</v>
      </c>
      <c r="B214" s="78">
        <v>1076</v>
      </c>
      <c r="C214" s="77">
        <v>0.13735001276487099</v>
      </c>
      <c r="D214" s="64">
        <v>68436336.579999998</v>
      </c>
      <c r="E214" s="77">
        <v>7.3937108285317202E-2</v>
      </c>
    </row>
    <row r="215" spans="1:5" s="12" customFormat="1" ht="12.75" customHeight="1" x14ac:dyDescent="0.25">
      <c r="A215" s="19" t="s">
        <v>156</v>
      </c>
      <c r="B215" s="78">
        <v>1417</v>
      </c>
      <c r="C215" s="77">
        <v>0.180878223129946</v>
      </c>
      <c r="D215" s="64">
        <v>124690712.34999999</v>
      </c>
      <c r="E215" s="77">
        <v>0.13471309485448901</v>
      </c>
    </row>
    <row r="216" spans="1:5" s="12" customFormat="1" ht="12.75" customHeight="1" x14ac:dyDescent="0.25">
      <c r="A216" s="19" t="s">
        <v>157</v>
      </c>
      <c r="B216" s="78">
        <v>2137</v>
      </c>
      <c r="C216" s="77">
        <v>0.27278529486852199</v>
      </c>
      <c r="D216" s="64">
        <v>261193356.69999999</v>
      </c>
      <c r="E216" s="77">
        <v>0.28218754046190597</v>
      </c>
    </row>
    <row r="217" spans="1:5" s="12" customFormat="1" ht="12.75" customHeight="1" x14ac:dyDescent="0.25">
      <c r="A217" s="19" t="s">
        <v>158</v>
      </c>
      <c r="B217" s="78">
        <v>1058</v>
      </c>
      <c r="C217" s="77">
        <v>0.13505233597140701</v>
      </c>
      <c r="D217" s="64">
        <v>180739015.97</v>
      </c>
      <c r="E217" s="77">
        <v>0.195266445618903</v>
      </c>
    </row>
    <row r="218" spans="1:5" s="12" customFormat="1" ht="12.75" customHeight="1" x14ac:dyDescent="0.25">
      <c r="A218" s="19" t="s">
        <v>159</v>
      </c>
      <c r="B218" s="78">
        <v>523</v>
      </c>
      <c r="C218" s="77">
        <v>6.6760275721215206E-2</v>
      </c>
      <c r="D218" s="64">
        <v>115700105.86</v>
      </c>
      <c r="E218" s="77">
        <v>0.124999841942058</v>
      </c>
    </row>
    <row r="219" spans="1:5" s="12" customFormat="1" ht="12.75" customHeight="1" x14ac:dyDescent="0.25">
      <c r="A219" s="19" t="s">
        <v>160</v>
      </c>
      <c r="B219" s="78">
        <v>218</v>
      </c>
      <c r="C219" s="77">
        <v>2.7827418943068699E-2</v>
      </c>
      <c r="D219" s="64">
        <v>59401403.130000003</v>
      </c>
      <c r="E219" s="77">
        <v>6.4175965503187202E-2</v>
      </c>
    </row>
    <row r="220" spans="1:5" s="12" customFormat="1" ht="12.75" customHeight="1" x14ac:dyDescent="0.25">
      <c r="A220" s="19" t="s">
        <v>161</v>
      </c>
      <c r="B220" s="78">
        <v>106</v>
      </c>
      <c r="C220" s="77">
        <v>1.35307633392903E-2</v>
      </c>
      <c r="D220" s="64">
        <v>34138905.640000001</v>
      </c>
      <c r="E220" s="77">
        <v>3.6882920524190697E-2</v>
      </c>
    </row>
    <row r="221" spans="1:5" s="12" customFormat="1" ht="12.75" customHeight="1" x14ac:dyDescent="0.25">
      <c r="A221" s="19" t="s">
        <v>162</v>
      </c>
      <c r="B221" s="78">
        <v>58</v>
      </c>
      <c r="C221" s="77">
        <v>7.4036252233852396E-3</v>
      </c>
      <c r="D221" s="64">
        <v>21339348.149999999</v>
      </c>
      <c r="E221" s="77">
        <v>2.3054560979608701E-2</v>
      </c>
    </row>
    <row r="222" spans="1:5" s="12" customFormat="1" ht="12.75" customHeight="1" x14ac:dyDescent="0.25">
      <c r="A222" s="19" t="s">
        <v>163</v>
      </c>
      <c r="B222" s="78">
        <v>25</v>
      </c>
      <c r="C222" s="77">
        <v>3.19121776870054E-3</v>
      </c>
      <c r="D222" s="64">
        <v>10692106.85</v>
      </c>
      <c r="E222" s="77">
        <v>1.1551516365030901E-2</v>
      </c>
    </row>
    <row r="223" spans="1:5" s="12" customFormat="1" ht="12.75" customHeight="1" x14ac:dyDescent="0.25">
      <c r="A223" s="19" t="s">
        <v>164</v>
      </c>
      <c r="B223" s="78">
        <v>19</v>
      </c>
      <c r="C223" s="77">
        <v>2.42532550421241E-3</v>
      </c>
      <c r="D223" s="64">
        <v>8920635.1099999994</v>
      </c>
      <c r="E223" s="77">
        <v>9.6376573770990698E-3</v>
      </c>
    </row>
    <row r="224" spans="1:5" s="12" customFormat="1" ht="12.75" customHeight="1" x14ac:dyDescent="0.25">
      <c r="A224" s="19" t="s">
        <v>165</v>
      </c>
      <c r="B224" s="78">
        <v>19</v>
      </c>
      <c r="C224" s="77">
        <v>2.42532550421241E-3</v>
      </c>
      <c r="D224" s="64">
        <v>10557378.449999999</v>
      </c>
      <c r="E224" s="77">
        <v>1.14059587738781E-2</v>
      </c>
    </row>
    <row r="225" spans="1:5" s="12" customFormat="1" ht="12.75" customHeight="1" x14ac:dyDescent="0.25">
      <c r="A225" s="19" t="s">
        <v>166</v>
      </c>
      <c r="B225" s="78">
        <v>2</v>
      </c>
      <c r="C225" s="77">
        <v>2.5529742149604302E-4</v>
      </c>
      <c r="D225" s="64">
        <v>1282215.21</v>
      </c>
      <c r="E225" s="77">
        <v>1.38527702627724E-3</v>
      </c>
    </row>
    <row r="226" spans="1:5" s="12" customFormat="1" ht="12.75" customHeight="1" x14ac:dyDescent="0.25">
      <c r="A226" s="19" t="s">
        <v>167</v>
      </c>
      <c r="B226" s="78">
        <v>0</v>
      </c>
      <c r="C226" s="77">
        <v>0</v>
      </c>
      <c r="D226" s="64">
        <v>0</v>
      </c>
      <c r="E226" s="77">
        <v>0</v>
      </c>
    </row>
    <row r="227" spans="1:5" s="12" customFormat="1" ht="12.75" customHeight="1" x14ac:dyDescent="0.25">
      <c r="A227" s="19" t="s">
        <v>168</v>
      </c>
      <c r="B227" s="78">
        <v>1</v>
      </c>
      <c r="C227" s="77">
        <v>1.2764871074802099E-4</v>
      </c>
      <c r="D227" s="64">
        <v>855334.56</v>
      </c>
      <c r="E227" s="77">
        <v>9.2408458931707098E-4</v>
      </c>
    </row>
    <row r="228" spans="1:5" s="12" customFormat="1" ht="12.75" customHeight="1" x14ac:dyDescent="0.25">
      <c r="A228" s="19" t="s">
        <v>169</v>
      </c>
      <c r="B228" s="78">
        <v>0</v>
      </c>
      <c r="C228" s="77">
        <v>0</v>
      </c>
      <c r="D228" s="64">
        <v>0</v>
      </c>
      <c r="E228" s="77">
        <v>0</v>
      </c>
    </row>
    <row r="229" spans="1:5" s="12" customFormat="1" ht="12.75" customHeight="1" x14ac:dyDescent="0.25">
      <c r="A229" s="19" t="s">
        <v>170</v>
      </c>
      <c r="B229" s="78">
        <v>0</v>
      </c>
      <c r="C229" s="77">
        <v>0</v>
      </c>
      <c r="D229" s="64">
        <v>0</v>
      </c>
      <c r="E229" s="77">
        <v>0</v>
      </c>
    </row>
    <row r="230" spans="1:5" s="12" customFormat="1" ht="12.75" customHeight="1" thickBot="1" x14ac:dyDescent="0.3">
      <c r="A230" s="28" t="s">
        <v>59</v>
      </c>
      <c r="B230" s="81">
        <f>SUM(B210:B229)</f>
        <v>7834</v>
      </c>
      <c r="C230" s="82">
        <f>SUM(C210:C229)</f>
        <v>0.99999999999999989</v>
      </c>
      <c r="D230" s="83">
        <f>SUM(D210:D229)</f>
        <v>925602017.26999998</v>
      </c>
      <c r="E230" s="82">
        <f>SUM(E210:E229)</f>
        <v>0.99999999999999933</v>
      </c>
    </row>
    <row r="231" spans="1:5" s="12" customFormat="1" ht="12.75" customHeight="1" thickTop="1" x14ac:dyDescent="0.25">
      <c r="B231" s="84"/>
      <c r="C231" s="84"/>
      <c r="D231" s="84"/>
      <c r="E231" s="84"/>
    </row>
    <row r="232" spans="1:5" s="12" customFormat="1" ht="12.75" customHeight="1" x14ac:dyDescent="0.25">
      <c r="B232" s="84"/>
      <c r="C232" s="84"/>
      <c r="D232" s="84"/>
      <c r="E232" s="84"/>
    </row>
    <row r="233" spans="1:5" s="12" customFormat="1" ht="13" x14ac:dyDescent="0.3">
      <c r="A233" s="29" t="s">
        <v>171</v>
      </c>
      <c r="B233" s="30" t="s">
        <v>103</v>
      </c>
      <c r="C233" s="30" t="s">
        <v>104</v>
      </c>
      <c r="D233" s="30" t="s">
        <v>105</v>
      </c>
      <c r="E233" s="30" t="s">
        <v>106</v>
      </c>
    </row>
    <row r="234" spans="1:5" s="12" customFormat="1" x14ac:dyDescent="0.25">
      <c r="A234" s="19" t="s">
        <v>172</v>
      </c>
      <c r="B234" s="78">
        <v>376</v>
      </c>
      <c r="C234" s="77">
        <v>4.7995915241256099E-2</v>
      </c>
      <c r="D234" s="64">
        <v>57382826.350000001</v>
      </c>
      <c r="E234" s="77">
        <v>6.19951396813576E-2</v>
      </c>
    </row>
    <row r="235" spans="1:5" s="12" customFormat="1" x14ac:dyDescent="0.25">
      <c r="A235" s="19" t="s">
        <v>173</v>
      </c>
      <c r="B235" s="78">
        <v>910</v>
      </c>
      <c r="C235" s="77">
        <v>0.1161603267807</v>
      </c>
      <c r="D235" s="64">
        <v>116445593.25</v>
      </c>
      <c r="E235" s="77">
        <v>0.12580525007221599</v>
      </c>
    </row>
    <row r="236" spans="1:5" s="12" customFormat="1" x14ac:dyDescent="0.25">
      <c r="A236" s="19" t="s">
        <v>174</v>
      </c>
      <c r="B236" s="78">
        <v>111</v>
      </c>
      <c r="C236" s="77">
        <v>1.4169006893030399E-2</v>
      </c>
      <c r="D236" s="64">
        <v>27703281.300000001</v>
      </c>
      <c r="E236" s="77">
        <v>2.9930013961841799E-2</v>
      </c>
    </row>
    <row r="237" spans="1:5" s="12" customFormat="1" x14ac:dyDescent="0.25">
      <c r="A237" s="19" t="s">
        <v>175</v>
      </c>
      <c r="B237" s="78">
        <v>270</v>
      </c>
      <c r="C237" s="77">
        <v>3.44651519019658E-2</v>
      </c>
      <c r="D237" s="64">
        <v>26261134.800000001</v>
      </c>
      <c r="E237" s="77">
        <v>2.8371950698049899E-2</v>
      </c>
    </row>
    <row r="238" spans="1:5" s="12" customFormat="1" x14ac:dyDescent="0.25">
      <c r="A238" s="19" t="s">
        <v>176</v>
      </c>
      <c r="B238" s="78">
        <v>1372</v>
      </c>
      <c r="C238" s="77">
        <v>0.17513403114628501</v>
      </c>
      <c r="D238" s="64">
        <v>160274562.18000001</v>
      </c>
      <c r="E238" s="77">
        <v>0.173157101205029</v>
      </c>
    </row>
    <row r="239" spans="1:5" s="12" customFormat="1" x14ac:dyDescent="0.25">
      <c r="A239" s="19" t="s">
        <v>177</v>
      </c>
      <c r="B239" s="78">
        <v>0</v>
      </c>
      <c r="C239" s="77">
        <v>0</v>
      </c>
      <c r="D239" s="64">
        <v>0</v>
      </c>
      <c r="E239" s="77">
        <v>0</v>
      </c>
    </row>
    <row r="240" spans="1:5" s="12" customFormat="1" x14ac:dyDescent="0.25">
      <c r="A240" s="19" t="s">
        <v>178</v>
      </c>
      <c r="B240" s="78">
        <v>256</v>
      </c>
      <c r="C240" s="77">
        <v>3.2678069951493499E-2</v>
      </c>
      <c r="D240" s="64">
        <v>41495766.25</v>
      </c>
      <c r="E240" s="77">
        <v>4.4831110429500699E-2</v>
      </c>
    </row>
    <row r="241" spans="1:5" s="12" customFormat="1" x14ac:dyDescent="0.25">
      <c r="A241" s="19" t="s">
        <v>179</v>
      </c>
      <c r="B241" s="78">
        <v>215</v>
      </c>
      <c r="C241" s="77">
        <v>2.7444472810824599E-2</v>
      </c>
      <c r="D241" s="64">
        <v>35831258.450000003</v>
      </c>
      <c r="E241" s="77">
        <v>3.8711301165572101E-2</v>
      </c>
    </row>
    <row r="242" spans="1:5" s="12" customFormat="1" x14ac:dyDescent="0.25">
      <c r="A242" s="19" t="s">
        <v>180</v>
      </c>
      <c r="B242" s="78">
        <v>405</v>
      </c>
      <c r="C242" s="77">
        <v>5.1697727852948697E-2</v>
      </c>
      <c r="D242" s="64">
        <v>52278326.780000001</v>
      </c>
      <c r="E242" s="77">
        <v>5.64803509549291E-2</v>
      </c>
    </row>
    <row r="243" spans="1:5" s="12" customFormat="1" x14ac:dyDescent="0.25">
      <c r="A243" s="19" t="s">
        <v>181</v>
      </c>
      <c r="B243" s="78">
        <v>0</v>
      </c>
      <c r="C243" s="77">
        <v>0</v>
      </c>
      <c r="D243" s="64">
        <v>0</v>
      </c>
      <c r="E243" s="77">
        <v>0</v>
      </c>
    </row>
    <row r="244" spans="1:5" s="12" customFormat="1" x14ac:dyDescent="0.25">
      <c r="A244" s="19" t="s">
        <v>182</v>
      </c>
      <c r="B244" s="78">
        <v>2466</v>
      </c>
      <c r="C244" s="77">
        <v>0.31478172070462102</v>
      </c>
      <c r="D244" s="64">
        <v>248669743.25999999</v>
      </c>
      <c r="E244" s="77">
        <v>0.26865730478141597</v>
      </c>
    </row>
    <row r="245" spans="1:5" s="12" customFormat="1" x14ac:dyDescent="0.25">
      <c r="A245" s="19" t="s">
        <v>183</v>
      </c>
      <c r="B245" s="78">
        <v>207</v>
      </c>
      <c r="C245" s="77">
        <v>2.6423283124840401E-2</v>
      </c>
      <c r="D245" s="64">
        <v>26512198.23</v>
      </c>
      <c r="E245" s="77">
        <v>2.86431940891788E-2</v>
      </c>
    </row>
    <row r="246" spans="1:5" s="12" customFormat="1" x14ac:dyDescent="0.25">
      <c r="A246" s="19" t="s">
        <v>184</v>
      </c>
      <c r="B246" s="78">
        <v>1246</v>
      </c>
      <c r="C246" s="77">
        <v>0.15905029359203501</v>
      </c>
      <c r="D246" s="64">
        <v>132747326.42</v>
      </c>
      <c r="E246" s="77">
        <v>0.143417282960909</v>
      </c>
    </row>
    <row r="247" spans="1:5" s="12" customFormat="1" x14ac:dyDescent="0.25">
      <c r="A247" s="19" t="s">
        <v>185</v>
      </c>
      <c r="B247" s="78">
        <v>0</v>
      </c>
      <c r="C247" s="77">
        <v>0</v>
      </c>
      <c r="D247" s="64">
        <v>0</v>
      </c>
      <c r="E247" s="77">
        <v>0</v>
      </c>
    </row>
    <row r="248" spans="1:5" s="12" customFormat="1" ht="12.75" customHeight="1" thickBot="1" x14ac:dyDescent="0.3">
      <c r="A248" s="28" t="s">
        <v>59</v>
      </c>
      <c r="B248" s="81">
        <f>SUM(B234:B247)</f>
        <v>7834</v>
      </c>
      <c r="C248" s="82">
        <f>SUM(C234:C247)</f>
        <v>1.0000000000000004</v>
      </c>
      <c r="D248" s="83">
        <f>SUM(D234:D247)</f>
        <v>925602017.26999998</v>
      </c>
      <c r="E248" s="82">
        <f>SUM(E234:E247)</f>
        <v>1</v>
      </c>
    </row>
    <row r="249" spans="1:5" s="12" customFormat="1" ht="12.75" customHeight="1" thickTop="1" x14ac:dyDescent="0.25">
      <c r="B249" s="84"/>
      <c r="C249" s="84"/>
      <c r="D249" s="84"/>
      <c r="E249" s="84"/>
    </row>
    <row r="250" spans="1:5" s="12" customFormat="1" ht="13" x14ac:dyDescent="0.3">
      <c r="A250" s="29" t="s">
        <v>186</v>
      </c>
      <c r="B250" s="30" t="s">
        <v>103</v>
      </c>
      <c r="C250" s="30" t="s">
        <v>104</v>
      </c>
      <c r="D250" s="30" t="s">
        <v>105</v>
      </c>
      <c r="E250" s="30" t="s">
        <v>106</v>
      </c>
    </row>
    <row r="251" spans="1:5" s="12" customFormat="1" x14ac:dyDescent="0.25">
      <c r="A251" s="19" t="s">
        <v>187</v>
      </c>
      <c r="B251" s="78">
        <v>7121</v>
      </c>
      <c r="C251" s="77">
        <v>0.90898646923666104</v>
      </c>
      <c r="D251" s="64">
        <v>839865079.70000196</v>
      </c>
      <c r="E251" s="77">
        <v>0.90737170406901901</v>
      </c>
    </row>
    <row r="252" spans="1:5" s="12" customFormat="1" x14ac:dyDescent="0.25">
      <c r="A252" s="19" t="s">
        <v>188</v>
      </c>
      <c r="B252" s="78">
        <v>24</v>
      </c>
      <c r="C252" s="77">
        <v>3.0635690579525099E-3</v>
      </c>
      <c r="D252" s="64">
        <v>2499487.1</v>
      </c>
      <c r="E252" s="77">
        <v>2.70039072232369E-3</v>
      </c>
    </row>
    <row r="253" spans="1:5" s="12" customFormat="1" x14ac:dyDescent="0.25">
      <c r="A253" s="19" t="s">
        <v>189</v>
      </c>
      <c r="B253" s="78">
        <v>689</v>
      </c>
      <c r="C253" s="77">
        <v>8.7949961705386798E-2</v>
      </c>
      <c r="D253" s="64">
        <v>83237450.469999894</v>
      </c>
      <c r="E253" s="77">
        <v>8.9927905208658801E-2</v>
      </c>
    </row>
    <row r="254" spans="1:5" s="12" customFormat="1" x14ac:dyDescent="0.25">
      <c r="A254" s="19" t="s">
        <v>190</v>
      </c>
      <c r="B254" s="78" t="s">
        <v>339</v>
      </c>
      <c r="C254" s="77">
        <v>0</v>
      </c>
      <c r="D254" s="64" t="s">
        <v>342</v>
      </c>
      <c r="E254" s="77">
        <v>0</v>
      </c>
    </row>
    <row r="255" spans="1:5" s="12" customFormat="1" ht="12.75" customHeight="1" thickBot="1" x14ac:dyDescent="0.3">
      <c r="A255" s="28" t="s">
        <v>59</v>
      </c>
      <c r="B255" s="81">
        <f>SUM(B251:B254)</f>
        <v>7834</v>
      </c>
      <c r="C255" s="82">
        <f>SUM(C251:C254)</f>
        <v>1.0000000000000002</v>
      </c>
      <c r="D255" s="83">
        <f>SUM(D251:D254)</f>
        <v>925602017.27000189</v>
      </c>
      <c r="E255" s="82">
        <f>SUM(E251:E254)</f>
        <v>1.0000000000000016</v>
      </c>
    </row>
    <row r="256" spans="1:5" s="12" customFormat="1" ht="12.75" customHeight="1" thickTop="1" x14ac:dyDescent="0.25">
      <c r="B256" s="84"/>
      <c r="C256" s="84"/>
      <c r="D256" s="84"/>
      <c r="E256" s="84"/>
    </row>
    <row r="257" spans="1:5" s="12" customFormat="1" ht="13" x14ac:dyDescent="0.3">
      <c r="A257" s="29" t="s">
        <v>191</v>
      </c>
      <c r="B257" s="30" t="s">
        <v>103</v>
      </c>
      <c r="C257" s="30" t="s">
        <v>104</v>
      </c>
      <c r="D257" s="30" t="s">
        <v>105</v>
      </c>
      <c r="E257" s="30" t="s">
        <v>106</v>
      </c>
    </row>
    <row r="258" spans="1:5" s="12" customFormat="1" x14ac:dyDescent="0.25">
      <c r="A258" s="19" t="s">
        <v>192</v>
      </c>
      <c r="B258" s="78">
        <v>4</v>
      </c>
      <c r="C258" s="104">
        <v>5.0000000000000001E-4</v>
      </c>
      <c r="D258" s="78">
        <v>597762</v>
      </c>
      <c r="E258" s="77">
        <v>5.9999999999999995E-4</v>
      </c>
    </row>
    <row r="259" spans="1:5" s="12" customFormat="1" x14ac:dyDescent="0.25">
      <c r="A259" s="19" t="s">
        <v>193</v>
      </c>
      <c r="B259" s="78">
        <v>385</v>
      </c>
      <c r="C259" s="104">
        <v>4.9099999999999998E-2</v>
      </c>
      <c r="D259" s="78">
        <v>50421363</v>
      </c>
      <c r="E259" s="77">
        <v>5.45E-2</v>
      </c>
    </row>
    <row r="260" spans="1:5" s="12" customFormat="1" x14ac:dyDescent="0.25">
      <c r="A260" s="19" t="s">
        <v>194</v>
      </c>
      <c r="B260" s="78">
        <v>2908</v>
      </c>
      <c r="C260" s="104">
        <v>0.37119999999999997</v>
      </c>
      <c r="D260" s="78">
        <v>385870760</v>
      </c>
      <c r="E260" s="77">
        <v>0.41689999999999999</v>
      </c>
    </row>
    <row r="261" spans="1:5" s="12" customFormat="1" x14ac:dyDescent="0.25">
      <c r="A261" s="19" t="s">
        <v>195</v>
      </c>
      <c r="B261" s="78">
        <v>1243</v>
      </c>
      <c r="C261" s="104">
        <v>0.15870000000000001</v>
      </c>
      <c r="D261" s="78">
        <v>169047623</v>
      </c>
      <c r="E261" s="77">
        <v>0.18260000000000001</v>
      </c>
    </row>
    <row r="262" spans="1:5" s="12" customFormat="1" x14ac:dyDescent="0.25">
      <c r="A262" s="19" t="s">
        <v>196</v>
      </c>
      <c r="B262" s="78">
        <v>518</v>
      </c>
      <c r="C262" s="104">
        <v>6.6100000000000006E-2</v>
      </c>
      <c r="D262" s="78">
        <v>66450302</v>
      </c>
      <c r="E262" s="77">
        <v>7.1800000000000003E-2</v>
      </c>
    </row>
    <row r="263" spans="1:5" s="12" customFormat="1" x14ac:dyDescent="0.25">
      <c r="A263" s="19" t="s">
        <v>197</v>
      </c>
      <c r="B263" s="78">
        <v>389</v>
      </c>
      <c r="C263" s="104">
        <v>4.9700000000000001E-2</v>
      </c>
      <c r="D263" s="78">
        <v>38887018</v>
      </c>
      <c r="E263" s="77">
        <v>4.2000000000000003E-2</v>
      </c>
    </row>
    <row r="264" spans="1:5" s="12" customFormat="1" x14ac:dyDescent="0.25">
      <c r="A264" s="19" t="s">
        <v>198</v>
      </c>
      <c r="B264" s="78">
        <v>514</v>
      </c>
      <c r="C264" s="104">
        <v>6.5600000000000006E-2</v>
      </c>
      <c r="D264" s="78">
        <v>54993487</v>
      </c>
      <c r="E264" s="77">
        <v>5.9400000000000001E-2</v>
      </c>
    </row>
    <row r="265" spans="1:5" s="12" customFormat="1" x14ac:dyDescent="0.25">
      <c r="A265" s="19" t="s">
        <v>199</v>
      </c>
      <c r="B265" s="78">
        <v>800</v>
      </c>
      <c r="C265" s="104">
        <v>0.1021</v>
      </c>
      <c r="D265" s="78">
        <v>77908859</v>
      </c>
      <c r="E265" s="77">
        <v>8.4199999999999997E-2</v>
      </c>
    </row>
    <row r="266" spans="1:5" s="12" customFormat="1" x14ac:dyDescent="0.25">
      <c r="A266" s="19" t="s">
        <v>200</v>
      </c>
      <c r="B266" s="78">
        <v>740</v>
      </c>
      <c r="C266" s="104">
        <v>9.4500000000000001E-2</v>
      </c>
      <c r="D266" s="78">
        <v>58391424</v>
      </c>
      <c r="E266" s="77">
        <v>6.3100000000000003E-2</v>
      </c>
    </row>
    <row r="267" spans="1:5" s="12" customFormat="1" x14ac:dyDescent="0.25">
      <c r="A267" s="19" t="s">
        <v>201</v>
      </c>
      <c r="B267" s="78">
        <v>327</v>
      </c>
      <c r="C267" s="104">
        <v>4.1700000000000001E-2</v>
      </c>
      <c r="D267" s="78">
        <v>22500665</v>
      </c>
      <c r="E267" s="77">
        <v>2.4299999999999999E-2</v>
      </c>
    </row>
    <row r="268" spans="1:5" s="12" customFormat="1" x14ac:dyDescent="0.25">
      <c r="A268" s="19" t="s">
        <v>202</v>
      </c>
      <c r="B268" s="78">
        <v>6</v>
      </c>
      <c r="C268" s="104">
        <v>8.0000000000000004E-4</v>
      </c>
      <c r="D268" s="78">
        <v>532754</v>
      </c>
      <c r="E268" s="77">
        <v>5.9999999999999995E-4</v>
      </c>
    </row>
    <row r="269" spans="1:5" s="12" customFormat="1" x14ac:dyDescent="0.25">
      <c r="A269" s="19" t="s">
        <v>203</v>
      </c>
      <c r="B269" s="78">
        <v>0</v>
      </c>
      <c r="C269" s="104">
        <v>0</v>
      </c>
      <c r="D269" s="78">
        <v>0</v>
      </c>
      <c r="E269" s="77">
        <v>0</v>
      </c>
    </row>
    <row r="270" spans="1:5" s="12" customFormat="1" x14ac:dyDescent="0.25">
      <c r="A270" s="19" t="s">
        <v>204</v>
      </c>
      <c r="B270" s="78">
        <v>0</v>
      </c>
      <c r="C270" s="104">
        <v>0</v>
      </c>
      <c r="D270" s="78">
        <v>0</v>
      </c>
      <c r="E270" s="77">
        <v>0</v>
      </c>
    </row>
    <row r="271" spans="1:5" s="12" customFormat="1" ht="12.75" customHeight="1" thickBot="1" x14ac:dyDescent="0.3">
      <c r="A271" s="28" t="s">
        <v>59</v>
      </c>
      <c r="B271" s="81">
        <f>SUM(B258:B270)</f>
        <v>7834</v>
      </c>
      <c r="C271" s="82">
        <f>SUM(C258:C270)</f>
        <v>0.99999999999999989</v>
      </c>
      <c r="D271" s="83">
        <f>SUM(D258:D270)</f>
        <v>925602017</v>
      </c>
      <c r="E271" s="82">
        <f>SUM(E258:E270)</f>
        <v>1</v>
      </c>
    </row>
    <row r="272" spans="1:5" s="12" customFormat="1" ht="12.75" customHeight="1" thickTop="1" x14ac:dyDescent="0.25">
      <c r="B272" s="84"/>
      <c r="C272" s="84"/>
      <c r="D272" s="84"/>
      <c r="E272" s="84"/>
    </row>
    <row r="273" spans="1:5" s="12" customFormat="1" ht="13" x14ac:dyDescent="0.3">
      <c r="A273" s="29" t="s">
        <v>205</v>
      </c>
      <c r="B273" s="30" t="s">
        <v>103</v>
      </c>
      <c r="C273" s="30" t="s">
        <v>104</v>
      </c>
      <c r="D273" s="30" t="s">
        <v>105</v>
      </c>
      <c r="E273" s="30" t="s">
        <v>106</v>
      </c>
    </row>
    <row r="274" spans="1:5" s="12" customFormat="1" x14ac:dyDescent="0.25">
      <c r="A274" s="19" t="s">
        <v>206</v>
      </c>
      <c r="B274" s="78">
        <v>7078</v>
      </c>
      <c r="C274" s="77">
        <v>0.90349757467449598</v>
      </c>
      <c r="D274" s="64">
        <v>870021136.13000095</v>
      </c>
      <c r="E274" s="77">
        <v>0.93995164217129601</v>
      </c>
    </row>
    <row r="275" spans="1:5" s="12" customFormat="1" x14ac:dyDescent="0.25">
      <c r="A275" s="19" t="s">
        <v>207</v>
      </c>
      <c r="B275" s="78">
        <v>282</v>
      </c>
      <c r="C275" s="77">
        <v>3.5996936430941998E-2</v>
      </c>
      <c r="D275" s="64">
        <v>15620408.25</v>
      </c>
      <c r="E275" s="77">
        <v>1.6875944475652001E-2</v>
      </c>
    </row>
    <row r="276" spans="1:5" s="12" customFormat="1" x14ac:dyDescent="0.25">
      <c r="A276" s="19" t="s">
        <v>208</v>
      </c>
      <c r="B276" s="78">
        <v>1</v>
      </c>
      <c r="C276" s="77">
        <v>1.2764871074802099E-4</v>
      </c>
      <c r="D276" s="64">
        <v>95606.92</v>
      </c>
      <c r="E276" s="77">
        <v>1.03291607209312E-4</v>
      </c>
    </row>
    <row r="277" spans="1:5" s="12" customFormat="1" x14ac:dyDescent="0.25">
      <c r="A277" s="19" t="s">
        <v>317</v>
      </c>
      <c r="B277" s="78">
        <v>473</v>
      </c>
      <c r="C277" s="77">
        <v>6.0377840183814098E-2</v>
      </c>
      <c r="D277" s="64">
        <v>39864865.969999999</v>
      </c>
      <c r="E277" s="77">
        <v>4.30691217458435E-2</v>
      </c>
    </row>
    <row r="278" spans="1:5" s="12" customFormat="1" ht="12.75" customHeight="1" thickBot="1" x14ac:dyDescent="0.3">
      <c r="A278" s="28" t="s">
        <v>59</v>
      </c>
      <c r="B278" s="81">
        <f>SUM(B274:B277)</f>
        <v>7834</v>
      </c>
      <c r="C278" s="82">
        <f>SUM(C274:C277)</f>
        <v>1.0000000000000002</v>
      </c>
      <c r="D278" s="83">
        <f>SUM(D274:D277)</f>
        <v>925602017.27000093</v>
      </c>
      <c r="E278" s="82">
        <f>SUM(E274:E277)</f>
        <v>1.0000000000000009</v>
      </c>
    </row>
    <row r="279" spans="1:5" s="12" customFormat="1" ht="12.75" customHeight="1" thickTop="1" x14ac:dyDescent="0.25">
      <c r="B279" s="84"/>
      <c r="C279" s="84"/>
      <c r="D279" s="84"/>
      <c r="E279" s="84"/>
    </row>
    <row r="280" spans="1:5" s="12" customFormat="1" ht="13" x14ac:dyDescent="0.3">
      <c r="A280" s="29" t="s">
        <v>209</v>
      </c>
      <c r="B280" s="30" t="s">
        <v>103</v>
      </c>
      <c r="C280" s="30" t="s">
        <v>104</v>
      </c>
      <c r="D280" s="30" t="s">
        <v>105</v>
      </c>
      <c r="E280" s="30" t="s">
        <v>106</v>
      </c>
    </row>
    <row r="281" spans="1:5" s="12" customFormat="1" x14ac:dyDescent="0.25">
      <c r="A281" s="19" t="s">
        <v>210</v>
      </c>
      <c r="B281" s="78">
        <v>7359</v>
      </c>
      <c r="C281" s="77">
        <v>0.93936686239469003</v>
      </c>
      <c r="D281" s="64">
        <v>874318255.23000002</v>
      </c>
      <c r="E281" s="77">
        <v>0.94459415484933995</v>
      </c>
    </row>
    <row r="282" spans="1:5" s="12" customFormat="1" x14ac:dyDescent="0.25">
      <c r="A282" s="19" t="s">
        <v>211</v>
      </c>
      <c r="B282" s="78">
        <v>475</v>
      </c>
      <c r="C282" s="77">
        <v>6.0633137605310201E-2</v>
      </c>
      <c r="D282" s="64">
        <v>51283762.039999999</v>
      </c>
      <c r="E282" s="77">
        <v>5.5405845150659799E-2</v>
      </c>
    </row>
    <row r="283" spans="1:5" s="12" customFormat="1" x14ac:dyDescent="0.25">
      <c r="A283" s="19" t="s">
        <v>212</v>
      </c>
      <c r="B283" s="78">
        <v>0</v>
      </c>
      <c r="C283" s="77">
        <v>0</v>
      </c>
      <c r="D283" s="64">
        <v>0</v>
      </c>
      <c r="E283" s="77">
        <v>0</v>
      </c>
    </row>
    <row r="284" spans="1:5" s="12" customFormat="1" ht="12.75" customHeight="1" thickBot="1" x14ac:dyDescent="0.3">
      <c r="A284" s="28" t="s">
        <v>59</v>
      </c>
      <c r="B284" s="81">
        <f>SUM(B281:B283)</f>
        <v>7834</v>
      </c>
      <c r="C284" s="82">
        <f>SUM(C281:C283)</f>
        <v>1.0000000000000002</v>
      </c>
      <c r="D284" s="83">
        <f>SUM(D281:D283)</f>
        <v>925602017.26999998</v>
      </c>
      <c r="E284" s="82">
        <f>SUM(E281:E283)</f>
        <v>0.99999999999999978</v>
      </c>
    </row>
    <row r="285" spans="1:5" s="12" customFormat="1" ht="12.75" customHeight="1" thickTop="1" x14ac:dyDescent="0.25">
      <c r="B285" s="84"/>
      <c r="C285" s="84"/>
      <c r="D285" s="84"/>
      <c r="E285" s="84"/>
    </row>
    <row r="286" spans="1:5" s="12" customFormat="1" ht="13" x14ac:dyDescent="0.3">
      <c r="A286" s="29" t="s">
        <v>213</v>
      </c>
      <c r="B286" s="30" t="s">
        <v>103</v>
      </c>
      <c r="C286" s="30" t="s">
        <v>104</v>
      </c>
      <c r="D286" s="30" t="s">
        <v>105</v>
      </c>
      <c r="E286" s="30" t="s">
        <v>106</v>
      </c>
    </row>
    <row r="287" spans="1:5" s="12" customFormat="1" x14ac:dyDescent="0.25">
      <c r="A287" s="19" t="s">
        <v>214</v>
      </c>
      <c r="B287" s="78">
        <v>7834</v>
      </c>
      <c r="C287" s="77">
        <v>1</v>
      </c>
      <c r="D287" s="64">
        <v>925602017.26999998</v>
      </c>
      <c r="E287" s="77">
        <v>1</v>
      </c>
    </row>
    <row r="288" spans="1:5" s="12" customFormat="1" x14ac:dyDescent="0.25">
      <c r="A288" s="19" t="s">
        <v>215</v>
      </c>
      <c r="B288" s="78">
        <v>0</v>
      </c>
      <c r="C288" s="77">
        <v>0</v>
      </c>
      <c r="D288" s="64">
        <v>0</v>
      </c>
      <c r="E288" s="77">
        <v>0</v>
      </c>
    </row>
    <row r="289" spans="1:5" s="12" customFormat="1" x14ac:dyDescent="0.25">
      <c r="A289" s="19" t="s">
        <v>216</v>
      </c>
      <c r="B289" s="78">
        <v>0</v>
      </c>
      <c r="C289" s="77">
        <v>0</v>
      </c>
      <c r="D289" s="64">
        <v>0</v>
      </c>
      <c r="E289" s="77">
        <v>0</v>
      </c>
    </row>
    <row r="290" spans="1:5" s="12" customFormat="1" ht="12.75" customHeight="1" thickBot="1" x14ac:dyDescent="0.3">
      <c r="A290" s="28" t="s">
        <v>59</v>
      </c>
      <c r="B290" s="81">
        <f>SUM(B287:B289)</f>
        <v>7834</v>
      </c>
      <c r="C290" s="82">
        <f>SUM(C287:C289)</f>
        <v>1</v>
      </c>
      <c r="D290" s="83">
        <f>SUM(D287:D289)</f>
        <v>925602017.26999998</v>
      </c>
      <c r="E290" s="82">
        <f>SUM(E287:E289)</f>
        <v>1</v>
      </c>
    </row>
    <row r="291" spans="1:5" s="12" customFormat="1" ht="12.75" customHeight="1" thickTop="1" x14ac:dyDescent="0.25">
      <c r="B291" s="84"/>
      <c r="C291" s="84"/>
      <c r="D291" s="84"/>
      <c r="E291" s="84"/>
    </row>
    <row r="292" spans="1:5" s="12" customFormat="1" ht="13" x14ac:dyDescent="0.3">
      <c r="A292" s="29" t="s">
        <v>217</v>
      </c>
      <c r="B292" s="30" t="s">
        <v>103</v>
      </c>
      <c r="C292" s="30" t="s">
        <v>104</v>
      </c>
      <c r="D292" s="30" t="s">
        <v>105</v>
      </c>
      <c r="E292" s="30" t="s">
        <v>106</v>
      </c>
    </row>
    <row r="293" spans="1:5" s="12" customFormat="1" x14ac:dyDescent="0.25">
      <c r="A293" s="19" t="s">
        <v>218</v>
      </c>
      <c r="B293" s="78">
        <v>122</v>
      </c>
      <c r="C293" s="77">
        <v>1.5573142711258601E-2</v>
      </c>
      <c r="D293" s="64">
        <v>4107427.28</v>
      </c>
      <c r="E293" s="77">
        <v>4.4375738204574999E-3</v>
      </c>
    </row>
    <row r="294" spans="1:5" s="12" customFormat="1" x14ac:dyDescent="0.25">
      <c r="A294" s="19" t="s">
        <v>219</v>
      </c>
      <c r="B294" s="78">
        <v>213</v>
      </c>
      <c r="C294" s="77">
        <v>2.71891753893286E-2</v>
      </c>
      <c r="D294" s="64">
        <v>8767986.4199999999</v>
      </c>
      <c r="E294" s="77">
        <v>9.4727390999650007E-3</v>
      </c>
    </row>
    <row r="295" spans="1:5" s="12" customFormat="1" x14ac:dyDescent="0.25">
      <c r="A295" s="19" t="s">
        <v>220</v>
      </c>
      <c r="B295" s="78">
        <v>688</v>
      </c>
      <c r="C295" s="77">
        <v>8.7822312994638801E-2</v>
      </c>
      <c r="D295" s="64">
        <v>46080474.369999997</v>
      </c>
      <c r="E295" s="77">
        <v>4.9784327940329297E-2</v>
      </c>
    </row>
    <row r="296" spans="1:5" s="12" customFormat="1" x14ac:dyDescent="0.25">
      <c r="A296" s="19" t="s">
        <v>221</v>
      </c>
      <c r="B296" s="78">
        <v>894</v>
      </c>
      <c r="C296" s="77">
        <v>0.114117947408731</v>
      </c>
      <c r="D296" s="64">
        <v>80813356.859999999</v>
      </c>
      <c r="E296" s="77">
        <v>8.7308967949695601E-2</v>
      </c>
    </row>
    <row r="297" spans="1:5" s="12" customFormat="1" x14ac:dyDescent="0.25">
      <c r="A297" s="19" t="s">
        <v>222</v>
      </c>
      <c r="B297" s="78">
        <v>1313</v>
      </c>
      <c r="C297" s="77">
        <v>0.16760275721215201</v>
      </c>
      <c r="D297" s="64">
        <v>144737717.84999999</v>
      </c>
      <c r="E297" s="77">
        <v>0.15637143734506301</v>
      </c>
    </row>
    <row r="298" spans="1:5" s="12" customFormat="1" x14ac:dyDescent="0.25">
      <c r="A298" s="19" t="s">
        <v>223</v>
      </c>
      <c r="B298" s="78">
        <v>1503</v>
      </c>
      <c r="C298" s="77">
        <v>0.19185601225427601</v>
      </c>
      <c r="D298" s="64">
        <v>193430649.75999999</v>
      </c>
      <c r="E298" s="77">
        <v>0.20897820677888199</v>
      </c>
    </row>
    <row r="299" spans="1:5" s="12" customFormat="1" x14ac:dyDescent="0.25">
      <c r="A299" s="19" t="s">
        <v>224</v>
      </c>
      <c r="B299" s="78">
        <v>1330</v>
      </c>
      <c r="C299" s="77">
        <v>0.169772785294869</v>
      </c>
      <c r="D299" s="64">
        <v>185874803.05000001</v>
      </c>
      <c r="E299" s="77">
        <v>0.200815036680911</v>
      </c>
    </row>
    <row r="300" spans="1:5" s="12" customFormat="1" x14ac:dyDescent="0.25">
      <c r="A300" s="19" t="s">
        <v>225</v>
      </c>
      <c r="B300" s="78">
        <v>1771</v>
      </c>
      <c r="C300" s="77">
        <v>0.22606586673474599</v>
      </c>
      <c r="D300" s="64">
        <v>261789601.67999899</v>
      </c>
      <c r="E300" s="77">
        <v>0.28283171038469601</v>
      </c>
    </row>
    <row r="301" spans="1:5" s="12" customFormat="1" ht="12.75" customHeight="1" thickBot="1" x14ac:dyDescent="0.3">
      <c r="A301" s="28" t="s">
        <v>59</v>
      </c>
      <c r="B301" s="81">
        <f>SUM(B293:B300)</f>
        <v>7834</v>
      </c>
      <c r="C301" s="82">
        <f>SUM(C293:C300)</f>
        <v>1</v>
      </c>
      <c r="D301" s="83">
        <f>SUM(D293:D300)</f>
        <v>925602017.26999891</v>
      </c>
      <c r="E301" s="82">
        <f>SUM(E293:E300)</f>
        <v>0.99999999999999933</v>
      </c>
    </row>
    <row r="302" spans="1:5" s="12" customFormat="1" ht="12.75" customHeight="1" thickTop="1" x14ac:dyDescent="0.25">
      <c r="B302" s="84"/>
      <c r="C302" s="84"/>
      <c r="D302" s="84"/>
      <c r="E302" s="84"/>
    </row>
    <row r="303" spans="1:5" s="12" customFormat="1" ht="13" x14ac:dyDescent="0.3">
      <c r="A303" s="29" t="s">
        <v>226</v>
      </c>
      <c r="B303" s="30" t="s">
        <v>103</v>
      </c>
      <c r="C303" s="30" t="s">
        <v>104</v>
      </c>
      <c r="D303" s="30" t="s">
        <v>105</v>
      </c>
      <c r="E303" s="30" t="s">
        <v>106</v>
      </c>
    </row>
    <row r="304" spans="1:5" s="12" customFormat="1" x14ac:dyDescent="0.25">
      <c r="A304" s="19" t="s">
        <v>227</v>
      </c>
      <c r="B304" s="78">
        <v>6755</v>
      </c>
      <c r="C304" s="77">
        <v>0.86226704110288499</v>
      </c>
      <c r="D304" s="64">
        <v>794908954.05000103</v>
      </c>
      <c r="E304" s="77">
        <v>0.85880209768182103</v>
      </c>
    </row>
    <row r="305" spans="1:5" s="12" customFormat="1" x14ac:dyDescent="0.25">
      <c r="A305" s="19" t="s">
        <v>228</v>
      </c>
      <c r="B305" s="78">
        <v>882</v>
      </c>
      <c r="C305" s="77">
        <v>0.11258616287975499</v>
      </c>
      <c r="D305" s="64">
        <v>114346033.41</v>
      </c>
      <c r="E305" s="77">
        <v>0.123536931938908</v>
      </c>
    </row>
    <row r="306" spans="1:5" s="12" customFormat="1" x14ac:dyDescent="0.25">
      <c r="A306" s="19" t="s">
        <v>229</v>
      </c>
      <c r="B306" s="78">
        <v>16</v>
      </c>
      <c r="C306" s="77">
        <v>2.0423793719683398E-3</v>
      </c>
      <c r="D306" s="64">
        <v>728544.21</v>
      </c>
      <c r="E306" s="77">
        <v>7.8710309226506596E-4</v>
      </c>
    </row>
    <row r="307" spans="1:5" s="12" customFormat="1" x14ac:dyDescent="0.25">
      <c r="A307" s="19" t="s">
        <v>230</v>
      </c>
      <c r="B307" s="78">
        <v>99</v>
      </c>
      <c r="C307" s="77">
        <v>1.2637222364054099E-2</v>
      </c>
      <c r="D307" s="64">
        <v>6773212.0899999999</v>
      </c>
      <c r="E307" s="77">
        <v>7.3176289200158904E-3</v>
      </c>
    </row>
    <row r="308" spans="1:5" s="12" customFormat="1" x14ac:dyDescent="0.25">
      <c r="A308" s="19" t="s">
        <v>231</v>
      </c>
      <c r="B308" s="78">
        <v>0</v>
      </c>
      <c r="C308" s="77">
        <v>0</v>
      </c>
      <c r="D308" s="64">
        <v>0</v>
      </c>
      <c r="E308" s="77">
        <v>0</v>
      </c>
    </row>
    <row r="309" spans="1:5" s="12" customFormat="1" x14ac:dyDescent="0.25">
      <c r="A309" s="19" t="s">
        <v>185</v>
      </c>
      <c r="B309" s="78">
        <v>82</v>
      </c>
      <c r="C309" s="77">
        <v>1.0467194281337799E-2</v>
      </c>
      <c r="D309" s="64">
        <v>8845273.5099999998</v>
      </c>
      <c r="E309" s="77">
        <v>9.5562383669911804E-3</v>
      </c>
    </row>
    <row r="310" spans="1:5" s="12" customFormat="1" ht="12.75" customHeight="1" thickBot="1" x14ac:dyDescent="0.3">
      <c r="A310" s="28" t="s">
        <v>59</v>
      </c>
      <c r="B310" s="81">
        <f>SUM(B304:B309)</f>
        <v>7834</v>
      </c>
      <c r="C310" s="82">
        <f>SUM(C304:C309)</f>
        <v>1.0000000000000002</v>
      </c>
      <c r="D310" s="83">
        <f>SUM(D304:D309)</f>
        <v>925602017.27000105</v>
      </c>
      <c r="E310" s="82">
        <f>SUM(E304:E309)</f>
        <v>1.0000000000000011</v>
      </c>
    </row>
    <row r="311" spans="1:5" s="12" customFormat="1" ht="12.75" customHeight="1" thickTop="1" x14ac:dyDescent="0.25">
      <c r="B311" s="84"/>
      <c r="C311" s="84"/>
      <c r="D311" s="84"/>
      <c r="E311" s="84"/>
    </row>
    <row r="312" spans="1:5" s="12" customFormat="1" ht="12.75" customHeight="1" x14ac:dyDescent="0.3">
      <c r="A312" s="11" t="s">
        <v>232</v>
      </c>
      <c r="B312" s="84"/>
      <c r="C312" s="84"/>
      <c r="D312" s="84"/>
      <c r="E312" s="84"/>
    </row>
    <row r="313" spans="1:5" s="12" customFormat="1" ht="12.75" customHeight="1" x14ac:dyDescent="0.25">
      <c r="A313" s="19" t="s">
        <v>233</v>
      </c>
      <c r="B313" s="63" t="s">
        <v>320</v>
      </c>
      <c r="C313" s="84"/>
      <c r="D313" s="84"/>
      <c r="E313" s="84"/>
    </row>
    <row r="314" spans="1:5" s="12" customFormat="1" ht="12.75" customHeight="1" x14ac:dyDescent="0.25">
      <c r="A314" s="19" t="s">
        <v>234</v>
      </c>
      <c r="B314" s="97">
        <v>46043</v>
      </c>
      <c r="C314" s="84"/>
      <c r="D314" s="84"/>
      <c r="E314" s="84"/>
    </row>
    <row r="315" spans="1:5" s="12" customFormat="1" ht="12.75" customHeight="1" x14ac:dyDescent="0.25">
      <c r="A315" s="19" t="s">
        <v>235</v>
      </c>
      <c r="B315" s="63" t="s">
        <v>321</v>
      </c>
      <c r="C315" s="84"/>
      <c r="D315" s="84"/>
      <c r="E315" s="84"/>
    </row>
    <row r="316" spans="1:5" s="12" customFormat="1" ht="12.75" customHeight="1" x14ac:dyDescent="0.25">
      <c r="A316" s="19" t="s">
        <v>236</v>
      </c>
      <c r="B316" s="63" t="s">
        <v>321</v>
      </c>
      <c r="C316" s="84"/>
      <c r="D316" s="84"/>
      <c r="E316" s="84"/>
    </row>
    <row r="317" spans="1:5" s="12" customFormat="1" ht="12.75" customHeight="1" x14ac:dyDescent="0.25">
      <c r="A317" s="19" t="s">
        <v>237</v>
      </c>
      <c r="B317" s="63" t="s">
        <v>322</v>
      </c>
      <c r="C317" s="84"/>
      <c r="D317" s="84"/>
      <c r="E317" s="84"/>
    </row>
    <row r="318" spans="1:5" s="12" customFormat="1" ht="12.75" customHeight="1" x14ac:dyDescent="0.25">
      <c r="A318" s="19" t="s">
        <v>238</v>
      </c>
      <c r="B318" s="98">
        <v>500000000</v>
      </c>
      <c r="C318" s="84"/>
      <c r="D318" s="84"/>
      <c r="E318" s="84"/>
    </row>
    <row r="319" spans="1:5" s="12" customFormat="1" ht="12.75" customHeight="1" x14ac:dyDescent="0.25">
      <c r="A319" s="19" t="s">
        <v>239</v>
      </c>
      <c r="B319" s="98">
        <v>500000000</v>
      </c>
      <c r="C319" s="84"/>
      <c r="D319" s="84"/>
      <c r="E319" s="84"/>
    </row>
    <row r="320" spans="1:5" s="12" customFormat="1" ht="12.75" customHeight="1" x14ac:dyDescent="0.25">
      <c r="A320" s="19" t="s">
        <v>240</v>
      </c>
      <c r="B320" s="63" t="s">
        <v>269</v>
      </c>
      <c r="C320" s="84"/>
      <c r="D320" s="84"/>
      <c r="E320" s="84"/>
    </row>
    <row r="321" spans="1:5" s="12" customFormat="1" ht="12.75" customHeight="1" x14ac:dyDescent="0.25">
      <c r="A321" s="19" t="s">
        <v>241</v>
      </c>
      <c r="B321" s="63" t="s">
        <v>323</v>
      </c>
      <c r="C321" s="84"/>
      <c r="D321" s="84"/>
      <c r="E321" s="84"/>
    </row>
    <row r="322" spans="1:5" s="12" customFormat="1" ht="12.75" customHeight="1" x14ac:dyDescent="0.25">
      <c r="A322" s="19" t="s">
        <v>242</v>
      </c>
      <c r="B322" s="97">
        <v>47869</v>
      </c>
      <c r="C322" s="84"/>
      <c r="D322" s="84"/>
      <c r="E322" s="84"/>
    </row>
    <row r="323" spans="1:5" s="12" customFormat="1" ht="12.75" customHeight="1" x14ac:dyDescent="0.25">
      <c r="A323" s="19" t="s">
        <v>243</v>
      </c>
      <c r="B323" s="97">
        <v>48234</v>
      </c>
      <c r="C323" s="84"/>
      <c r="D323" s="84"/>
      <c r="E323" s="84"/>
    </row>
    <row r="324" spans="1:5" s="12" customFormat="1" ht="12.75" customHeight="1" x14ac:dyDescent="0.25">
      <c r="A324" s="19" t="s">
        <v>244</v>
      </c>
      <c r="B324" s="35" t="s">
        <v>324</v>
      </c>
      <c r="C324" s="84"/>
      <c r="D324" s="84"/>
      <c r="E324" s="84"/>
    </row>
    <row r="325" spans="1:5" s="12" customFormat="1" ht="12.75" customHeight="1" x14ac:dyDescent="0.25">
      <c r="A325" s="19" t="s">
        <v>245</v>
      </c>
      <c r="B325" s="63" t="s">
        <v>325</v>
      </c>
      <c r="C325" s="84"/>
      <c r="D325" s="84"/>
      <c r="E325" s="84"/>
    </row>
    <row r="326" spans="1:5" s="12" customFormat="1" ht="12.75" customHeight="1" x14ac:dyDescent="0.25">
      <c r="A326" s="19" t="s">
        <v>246</v>
      </c>
      <c r="B326" s="63" t="s">
        <v>326</v>
      </c>
      <c r="C326" s="84"/>
      <c r="D326" s="84"/>
      <c r="E326" s="84"/>
    </row>
    <row r="327" spans="1:5" s="12" customFormat="1" ht="12.75" customHeight="1" x14ac:dyDescent="0.25">
      <c r="A327" s="19" t="s">
        <v>247</v>
      </c>
      <c r="B327" s="97">
        <v>46133</v>
      </c>
      <c r="C327" s="84"/>
      <c r="D327" s="84"/>
      <c r="E327" s="84"/>
    </row>
    <row r="328" spans="1:5" s="12" customFormat="1" ht="12.75" customHeight="1" x14ac:dyDescent="0.25">
      <c r="A328" s="19" t="s">
        <v>248</v>
      </c>
      <c r="B328" s="63" t="s">
        <v>327</v>
      </c>
      <c r="C328" s="84"/>
      <c r="D328" s="84"/>
      <c r="E328" s="84"/>
    </row>
    <row r="329" spans="1:5" s="12" customFormat="1" ht="12.75" customHeight="1" x14ac:dyDescent="0.25">
      <c r="A329" s="19" t="s">
        <v>249</v>
      </c>
      <c r="B329" s="63" t="s">
        <v>269</v>
      </c>
      <c r="C329" s="84"/>
      <c r="D329" s="84"/>
      <c r="E329" s="84"/>
    </row>
    <row r="330" spans="1:5" s="12" customFormat="1" ht="12.75" customHeight="1" x14ac:dyDescent="0.25">
      <c r="A330" s="19" t="s">
        <v>250</v>
      </c>
      <c r="B330" s="63" t="s">
        <v>269</v>
      </c>
      <c r="C330" s="84"/>
      <c r="D330" s="84"/>
      <c r="E330" s="84"/>
    </row>
    <row r="331" spans="1:5" s="12" customFormat="1" ht="12.75" customHeight="1" x14ac:dyDescent="0.25">
      <c r="A331" s="19" t="s">
        <v>251</v>
      </c>
      <c r="B331" s="63" t="s">
        <v>269</v>
      </c>
      <c r="C331" s="84"/>
      <c r="D331" s="84"/>
      <c r="E331" s="84"/>
    </row>
    <row r="332" spans="1:5" s="12" customFormat="1" ht="12.75" customHeight="1" x14ac:dyDescent="0.25">
      <c r="A332" s="19" t="s">
        <v>252</v>
      </c>
      <c r="B332" s="63" t="s">
        <v>269</v>
      </c>
      <c r="C332" s="84"/>
      <c r="D332" s="84"/>
      <c r="E332" s="84"/>
    </row>
    <row r="333" spans="1:5" s="12" customFormat="1" ht="12.75" customHeight="1" x14ac:dyDescent="0.25">
      <c r="A333" s="19" t="s">
        <v>253</v>
      </c>
      <c r="B333" s="63" t="s">
        <v>269</v>
      </c>
      <c r="C333" s="84"/>
      <c r="D333" s="84"/>
      <c r="E333" s="84"/>
    </row>
    <row r="334" spans="1:5" s="12" customFormat="1" ht="12.75" customHeight="1" x14ac:dyDescent="0.25">
      <c r="A334" s="19" t="s">
        <v>31</v>
      </c>
      <c r="B334" s="63" t="s">
        <v>269</v>
      </c>
      <c r="C334" s="84"/>
      <c r="D334" s="84"/>
      <c r="E334" s="84"/>
    </row>
    <row r="335" spans="1:5" s="12" customFormat="1" ht="12.75" customHeight="1" x14ac:dyDescent="0.25">
      <c r="A335" s="19" t="s">
        <v>32</v>
      </c>
      <c r="B335" s="63" t="s">
        <v>269</v>
      </c>
      <c r="C335" s="84"/>
      <c r="D335" s="84"/>
      <c r="E335" s="84"/>
    </row>
    <row r="336" spans="1:5" s="12" customFormat="1" ht="12.75" customHeight="1" x14ac:dyDescent="0.25">
      <c r="A336" s="19" t="s">
        <v>254</v>
      </c>
      <c r="B336" s="63" t="s">
        <v>269</v>
      </c>
      <c r="C336" s="84"/>
      <c r="D336" s="84"/>
      <c r="E336" s="84"/>
    </row>
    <row r="337" spans="1:7" s="12" customFormat="1" ht="12.75" customHeight="1" x14ac:dyDescent="0.25">
      <c r="B337" s="84"/>
      <c r="C337" s="84"/>
      <c r="D337" s="84"/>
      <c r="E337" s="84"/>
    </row>
    <row r="338" spans="1:7" s="12" customFormat="1" ht="13" x14ac:dyDescent="0.3">
      <c r="A338" s="11" t="s">
        <v>255</v>
      </c>
    </row>
    <row r="339" spans="1:7" s="12" customFormat="1" ht="37.5" x14ac:dyDescent="0.25">
      <c r="A339" s="30" t="s">
        <v>256</v>
      </c>
      <c r="B339" s="30" t="s">
        <v>257</v>
      </c>
      <c r="C339" s="31" t="s">
        <v>258</v>
      </c>
      <c r="D339" s="31" t="s">
        <v>259</v>
      </c>
      <c r="E339" s="31" t="s">
        <v>260</v>
      </c>
      <c r="F339" s="32"/>
      <c r="G339" s="32"/>
    </row>
    <row r="340" spans="1:7" s="12" customFormat="1" ht="71.5" customHeight="1" x14ac:dyDescent="0.25">
      <c r="A340" s="85" t="s">
        <v>343</v>
      </c>
      <c r="B340" s="62" t="s">
        <v>344</v>
      </c>
      <c r="C340" s="62" t="s">
        <v>345</v>
      </c>
      <c r="D340" s="85" t="s">
        <v>346</v>
      </c>
      <c r="E340" s="62" t="s">
        <v>347</v>
      </c>
    </row>
    <row r="341" spans="1:7" s="12" customFormat="1" ht="72.5" customHeight="1" x14ac:dyDescent="0.25">
      <c r="A341" s="85" t="s">
        <v>348</v>
      </c>
      <c r="B341" s="62" t="s">
        <v>349</v>
      </c>
      <c r="C341" s="62" t="s">
        <v>350</v>
      </c>
      <c r="D341" s="85" t="s">
        <v>346</v>
      </c>
      <c r="E341" s="62" t="s">
        <v>351</v>
      </c>
    </row>
    <row r="342" spans="1:7" s="12" customFormat="1" ht="71" customHeight="1" x14ac:dyDescent="0.25">
      <c r="A342" s="85" t="s">
        <v>352</v>
      </c>
      <c r="B342" s="62" t="s">
        <v>353</v>
      </c>
      <c r="C342" s="62" t="s">
        <v>350</v>
      </c>
      <c r="D342" s="85" t="s">
        <v>346</v>
      </c>
      <c r="E342" s="62" t="s">
        <v>354</v>
      </c>
    </row>
    <row r="343" spans="1:7" s="12" customFormat="1" ht="73.5" customHeight="1" x14ac:dyDescent="0.25">
      <c r="A343" s="85" t="s">
        <v>355</v>
      </c>
      <c r="B343" s="62" t="s">
        <v>356</v>
      </c>
      <c r="C343" s="62" t="s">
        <v>350</v>
      </c>
      <c r="D343" s="85" t="s">
        <v>346</v>
      </c>
      <c r="E343" s="62" t="s">
        <v>357</v>
      </c>
    </row>
    <row r="344" spans="1:7" s="12" customFormat="1" ht="95" customHeight="1" x14ac:dyDescent="0.25">
      <c r="A344" s="85" t="s">
        <v>358</v>
      </c>
      <c r="B344" s="62" t="s">
        <v>359</v>
      </c>
      <c r="C344" s="62" t="s">
        <v>360</v>
      </c>
      <c r="D344" s="85" t="s">
        <v>346</v>
      </c>
      <c r="E344" s="62" t="s">
        <v>361</v>
      </c>
    </row>
    <row r="345" spans="1:7" s="12" customFormat="1" ht="56" customHeight="1" x14ac:dyDescent="0.25">
      <c r="A345" s="85" t="s">
        <v>44</v>
      </c>
      <c r="B345" s="62" t="s">
        <v>362</v>
      </c>
      <c r="C345" s="62" t="s">
        <v>363</v>
      </c>
      <c r="D345" s="85" t="s">
        <v>346</v>
      </c>
      <c r="E345" s="62" t="s">
        <v>364</v>
      </c>
    </row>
    <row r="346" spans="1:7" s="12" customFormat="1" ht="123.5" customHeight="1" x14ac:dyDescent="0.25">
      <c r="A346" s="85" t="s">
        <v>365</v>
      </c>
      <c r="B346" s="62" t="s">
        <v>366</v>
      </c>
      <c r="C346" s="62" t="s">
        <v>367</v>
      </c>
      <c r="D346" s="85" t="s">
        <v>346</v>
      </c>
      <c r="E346" s="62" t="s">
        <v>368</v>
      </c>
    </row>
    <row r="347" spans="1:7" s="12" customFormat="1" ht="37.5" x14ac:dyDescent="0.25">
      <c r="A347" s="85" t="s">
        <v>369</v>
      </c>
      <c r="B347" s="62" t="s">
        <v>370</v>
      </c>
      <c r="C347" s="62" t="s">
        <v>370</v>
      </c>
      <c r="D347" s="85" t="s">
        <v>346</v>
      </c>
      <c r="E347" s="62" t="s">
        <v>371</v>
      </c>
    </row>
    <row r="348" spans="1:7" s="12" customFormat="1" ht="50" x14ac:dyDescent="0.25">
      <c r="A348" s="85" t="s">
        <v>372</v>
      </c>
      <c r="B348" s="62" t="s">
        <v>373</v>
      </c>
      <c r="C348" s="62" t="s">
        <v>374</v>
      </c>
      <c r="D348" s="85" t="s">
        <v>346</v>
      </c>
      <c r="E348" s="62" t="s">
        <v>375</v>
      </c>
    </row>
    <row r="349" spans="1:7" s="12" customFormat="1" ht="175" x14ac:dyDescent="0.25">
      <c r="A349" s="85" t="s">
        <v>376</v>
      </c>
      <c r="B349" s="62" t="s">
        <v>377</v>
      </c>
      <c r="C349" s="62" t="s">
        <v>377</v>
      </c>
      <c r="D349" s="85" t="s">
        <v>346</v>
      </c>
      <c r="E349" s="62" t="s">
        <v>378</v>
      </c>
    </row>
    <row r="350" spans="1:7" s="12" customFormat="1" ht="29.5" customHeight="1" x14ac:dyDescent="0.25">
      <c r="A350" s="85" t="s">
        <v>379</v>
      </c>
      <c r="B350" s="62" t="s">
        <v>380</v>
      </c>
      <c r="C350" s="62" t="s">
        <v>381</v>
      </c>
      <c r="D350" s="85" t="s">
        <v>336</v>
      </c>
      <c r="E350" s="62" t="s">
        <v>382</v>
      </c>
    </row>
    <row r="351" spans="1:7" s="12" customFormat="1" ht="46" customHeight="1" x14ac:dyDescent="0.25">
      <c r="A351" s="85" t="s">
        <v>383</v>
      </c>
      <c r="B351" s="62" t="s">
        <v>380</v>
      </c>
      <c r="C351" s="62" t="s">
        <v>384</v>
      </c>
      <c r="D351" s="85" t="s">
        <v>346</v>
      </c>
      <c r="E351" s="62" t="s">
        <v>385</v>
      </c>
    </row>
    <row r="352" spans="1:7" s="12" customFormat="1" x14ac:dyDescent="0.25"/>
    <row r="353" s="12" customFormat="1" x14ac:dyDescent="0.25"/>
    <row r="354" s="12" customFormat="1" x14ac:dyDescent="0.25"/>
    <row r="355" s="12" customFormat="1" x14ac:dyDescent="0.25"/>
    <row r="356" s="12" customFormat="1" x14ac:dyDescent="0.25"/>
    <row r="357" s="12" customFormat="1" x14ac:dyDescent="0.25"/>
    <row r="358" s="12" customFormat="1" x14ac:dyDescent="0.25"/>
    <row r="359" s="12" customFormat="1" x14ac:dyDescent="0.25"/>
    <row r="360" s="12" customFormat="1" x14ac:dyDescent="0.25"/>
    <row r="361" s="12" customFormat="1" x14ac:dyDescent="0.25"/>
    <row r="362" s="12" customFormat="1" x14ac:dyDescent="0.25"/>
    <row r="363" s="12" customFormat="1" x14ac:dyDescent="0.25"/>
    <row r="364" s="12" customFormat="1" x14ac:dyDescent="0.25"/>
    <row r="365" s="12" customFormat="1" x14ac:dyDescent="0.25"/>
    <row r="366" s="12" customFormat="1" x14ac:dyDescent="0.25"/>
    <row r="367" s="12" customFormat="1" x14ac:dyDescent="0.25"/>
    <row r="368" s="12" customFormat="1" x14ac:dyDescent="0.25"/>
    <row r="369" s="12" customFormat="1" x14ac:dyDescent="0.25"/>
    <row r="370" s="12" customFormat="1" x14ac:dyDescent="0.25"/>
    <row r="371" s="12" customFormat="1" x14ac:dyDescent="0.25"/>
    <row r="372" s="12" customFormat="1" x14ac:dyDescent="0.25"/>
    <row r="373" s="12" customFormat="1" x14ac:dyDescent="0.25"/>
    <row r="374" s="12" customFormat="1" x14ac:dyDescent="0.25"/>
    <row r="375" s="12" customFormat="1" x14ac:dyDescent="0.25"/>
    <row r="376" s="12" customFormat="1" x14ac:dyDescent="0.25"/>
    <row r="377" s="12" customFormat="1" x14ac:dyDescent="0.25"/>
    <row r="378" s="12" customFormat="1" x14ac:dyDescent="0.25"/>
    <row r="379" s="12" customFormat="1" x14ac:dyDescent="0.25"/>
    <row r="380" s="12" customFormat="1" x14ac:dyDescent="0.25"/>
    <row r="381" s="12" customFormat="1" x14ac:dyDescent="0.25"/>
  </sheetData>
  <mergeCells count="9">
    <mergeCell ref="F149:J149"/>
    <mergeCell ref="C21:D21"/>
    <mergeCell ref="A4:C4"/>
    <mergeCell ref="A6:C6"/>
    <mergeCell ref="A8:C8"/>
    <mergeCell ref="A9:C9"/>
    <mergeCell ref="I21:J21"/>
    <mergeCell ref="E21:F21"/>
    <mergeCell ref="G21:H21"/>
  </mergeCells>
  <phoneticPr fontId="11" type="noConversion"/>
  <pageMargins left="0.75" right="0.75" top="1" bottom="1" header="0.5" footer="0.5"/>
  <pageSetup paperSize="8" scale="79"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Annamarta Petrilli</dc:creator>
  <cp:lastModifiedBy>Nick Emmerson</cp:lastModifiedBy>
  <cp:lastPrinted>2016-06-21T10:44:13Z</cp:lastPrinted>
  <dcterms:created xsi:type="dcterms:W3CDTF">2011-12-02T11:31:09Z</dcterms:created>
  <dcterms:modified xsi:type="dcterms:W3CDTF">2026-02-23T12:52:16Z</dcterms:modified>
</cp:coreProperties>
</file>